
<file path=[Content_Types].xml><?xml version="1.0" encoding="utf-8"?>
<Types xmlns="http://schemas.openxmlformats.org/package/2006/content-types">
  <Default Extension="bin" ContentType="application/vnd.openxmlformats-officedocument.spreadsheetml.printerSettings"/>
  <Default Extension="emf" ContentType="image/x-emf"/>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comments1.xml" ContentType="application/vnd.openxmlformats-officedocument.spreadsheetml.comments+xml"/>
  <Override PartName="/xl/drawings/drawing2.xml" ContentType="application/vnd.openxmlformats-officedocument.drawing+xml"/>
  <Override PartName="/xl/embeddings/oleObject5.bin" ContentType="application/vnd.openxmlformats-officedocument.oleObject"/>
  <Override PartName="/xl/embeddings/oleObject6.bin" ContentType="application/vnd.openxmlformats-officedocument.oleObject"/>
  <Override PartName="/xl/comments2.xml" ContentType="application/vnd.openxmlformats-officedocument.spreadsheetml.comments+xml"/>
  <Override PartName="/xl/comments3.xml" ContentType="application/vnd.openxmlformats-officedocument.spreadsheetml.comments+xml"/>
  <Override PartName="/xl/drawings/drawing3.xml" ContentType="application/vnd.openxmlformats-officedocument.drawing+xml"/>
  <Override PartName="/xl/embeddings/oleObject7.bin" ContentType="application/vnd.openxmlformats-officedocument.oleObject"/>
  <Override PartName="/xl/embeddings/oleObject8.bin" ContentType="application/vnd.openxmlformats-officedocument.oleObject"/>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defaultThemeVersion="124226"/>
  <bookViews>
    <workbookView xWindow="480" yWindow="45" windowWidth="15180" windowHeight="11640"/>
  </bookViews>
  <sheets>
    <sheet name="Fane 1" sheetId="5" r:id="rId1"/>
    <sheet name="Fane 2 " sheetId="10" r:id="rId2"/>
    <sheet name="Fane 3" sheetId="6" r:id="rId3"/>
    <sheet name="Fane 4" sheetId="9" r:id="rId4"/>
  </sheets>
  <calcPr calcId="145621"/>
</workbook>
</file>

<file path=xl/calcChain.xml><?xml version="1.0" encoding="utf-8"?>
<calcChain xmlns="http://schemas.openxmlformats.org/spreadsheetml/2006/main">
  <c r="H9" i="6" l="1"/>
  <c r="C17" i="10" l="1"/>
  <c r="B8" i="10" l="1"/>
  <c r="B16" i="10" l="1"/>
  <c r="C18" i="10" s="1"/>
  <c r="C19" i="10" s="1"/>
  <c r="E14" i="9" l="1"/>
  <c r="B14" i="9"/>
  <c r="E8" i="9"/>
  <c r="B8" i="9"/>
  <c r="B14" i="6" l="1"/>
  <c r="B20" i="6"/>
  <c r="E14" i="6"/>
  <c r="B8" i="6"/>
  <c r="E8" i="6"/>
  <c r="E24" i="5"/>
  <c r="E19" i="5"/>
  <c r="E13" i="5"/>
  <c r="E7" i="5"/>
  <c r="B24" i="5"/>
  <c r="B19" i="5"/>
  <c r="B13" i="5"/>
  <c r="B7" i="5"/>
</calcChain>
</file>

<file path=xl/comments1.xml><?xml version="1.0" encoding="utf-8"?>
<comments xmlns="http://schemas.openxmlformats.org/spreadsheetml/2006/main">
  <authors>
    <author>PIG</author>
  </authors>
  <commentList>
    <comment ref="A1" authorId="0">
      <text>
        <r>
          <rPr>
            <sz val="11"/>
            <color indexed="81"/>
            <rFont val="Times New Roman"/>
            <family val="1"/>
          </rPr>
          <t>Regneark for beregning av sluttverdi og nåverdi av ett eller flere like beløp.
Når du angir verdien på tre variable, beregnes verdien for den fjerde variabelen.
Fet font angir inngangsverdi, dvs. data du må legge inn. Vanlig font betyr utgangsverdi, dvs. beregnede tall.</t>
        </r>
        <r>
          <rPr>
            <sz val="9"/>
            <color indexed="81"/>
            <rFont val="Tahoma"/>
            <charset val="1"/>
          </rPr>
          <t xml:space="preserve">
</t>
        </r>
      </text>
    </comment>
  </commentList>
</comments>
</file>

<file path=xl/comments2.xml><?xml version="1.0" encoding="utf-8"?>
<comments xmlns="http://schemas.openxmlformats.org/spreadsheetml/2006/main">
  <authors>
    <author>PIG</author>
  </authors>
  <commentList>
    <comment ref="A1" authorId="0">
      <text>
        <r>
          <rPr>
            <sz val="9"/>
            <color indexed="81"/>
            <rFont val="Tahoma"/>
            <charset val="1"/>
          </rPr>
          <t xml:space="preserve">Regneark for beregning av nåverdi av en annuitet som har konstant vekst i en eller to faser. Beregningen gjelder også for negativ vekst, dvs kontantstrøm som faller over tid.
Når du angir verdien for fire variable, beregnes verdien for den femte variabelen.
Fet font angir inngangsverdi, dvs. data du må legge inn. Vanlig font betyr utgangsverdi, dvs. beregnede tall.
</t>
        </r>
      </text>
    </comment>
  </commentList>
</comments>
</file>

<file path=xl/comments3.xml><?xml version="1.0" encoding="utf-8"?>
<comments xmlns="http://schemas.openxmlformats.org/spreadsheetml/2006/main">
  <authors>
    <author>Per Ivar</author>
  </authors>
  <commentList>
    <comment ref="A1" authorId="0">
      <text>
        <r>
          <rPr>
            <sz val="11"/>
            <color indexed="81"/>
            <rFont val="Times New Roman"/>
            <family val="1"/>
          </rPr>
          <t>Regneark for beregning av nåverdi av en investering med annuitet og restverdi. 
Når du i kolonnene A til E angir verdien for fire variable beregnes verdien for den femte variabelen. 
Når du i kolonnene G og H angir fem verdier beregnes prosjektets nåverdi.
Fet font angir inngangsverdi, dvs. data du må legge inn. Vanlig font betyr utgangsverdi, dvs. beregnede tall.</t>
        </r>
        <r>
          <rPr>
            <sz val="10"/>
            <rFont val="Arial"/>
          </rPr>
          <t xml:space="preserve">
</t>
        </r>
      </text>
    </comment>
  </commentList>
</comments>
</file>

<file path=xl/comments4.xml><?xml version="1.0" encoding="utf-8"?>
<comments xmlns="http://schemas.openxmlformats.org/spreadsheetml/2006/main">
  <authors>
    <author>PIG</author>
  </authors>
  <commentList>
    <comment ref="A1" authorId="0">
      <text>
        <r>
          <rPr>
            <sz val="11"/>
            <color indexed="81"/>
            <rFont val="Times New Roman"/>
            <family val="1"/>
          </rPr>
          <t>Regneark for beregning av sluttverdi av en annuitet. Dette temaet er gjennomgått i Supplerende læretekst for kapittel 3 på nettsiden.
Når du angir verdien for tre variable beregnes verdien for den fjerde variabelen.
Fet fot angir inputverdi. Vanlig font betyr at cellen inneholder et beregnet tall.</t>
        </r>
        <r>
          <rPr>
            <sz val="9"/>
            <color indexed="81"/>
            <rFont val="Tahoma"/>
            <charset val="1"/>
          </rPr>
          <t xml:space="preserve">
</t>
        </r>
      </text>
    </comment>
  </commentList>
</comments>
</file>

<file path=xl/sharedStrings.xml><?xml version="1.0" encoding="utf-8"?>
<sst xmlns="http://schemas.openxmlformats.org/spreadsheetml/2006/main" count="117" uniqueCount="36">
  <si>
    <t>Nåverdi</t>
  </si>
  <si>
    <t>Rentesats</t>
  </si>
  <si>
    <t>Antall perioder</t>
  </si>
  <si>
    <t>Sluttverdi</t>
  </si>
  <si>
    <t>Les dette</t>
  </si>
  <si>
    <t>Annuitet</t>
  </si>
  <si>
    <t>Restverdi</t>
  </si>
  <si>
    <t>Samlet nåverdi</t>
  </si>
  <si>
    <t>Vekst</t>
  </si>
  <si>
    <t xml:space="preserve"> </t>
  </si>
  <si>
    <t>Kapitalkostnad</t>
  </si>
  <si>
    <t>Kontantstrøm første periode</t>
  </si>
  <si>
    <t>Uttrykk (3.17)</t>
  </si>
  <si>
    <t>Uttrykk (3.19)</t>
  </si>
  <si>
    <t>Uttrykk (3.5)</t>
  </si>
  <si>
    <t xml:space="preserve">Uttrykk (3.7) </t>
  </si>
  <si>
    <t>Uttrykk (3.11)</t>
  </si>
  <si>
    <t>Her finner du hvilken rentesats som gjør at en gitt annuitet over et gitt antall perioder har en gitt nåverdi</t>
  </si>
  <si>
    <t>Her finner du antall perioder som gjør at en gitt annuitet har en gitt nåverdi ved en gitt rentesats</t>
  </si>
  <si>
    <t>Her finner du hvilken rentesats som gjør at en gitt nåverdi etter et gitt antall perioder har en gitt sluttverdi</t>
  </si>
  <si>
    <t>Annuitet med vekst</t>
  </si>
  <si>
    <t>Sluttverdi av annuitet</t>
  </si>
  <si>
    <t>Her finner du hvilken rentesats som gjør at en gitt annuitet etter et gitt antall perioder har en gitt sluttverdi</t>
  </si>
  <si>
    <t>Her finner du antall perioder som gjør at en gitt annuitet har en gitt sluttverdi ved en gitt rentesats</t>
  </si>
  <si>
    <t>Disse uttrykkene er gjennomgått i Supplerende læretekst for kapittel 3 på nettsiden</t>
  </si>
  <si>
    <t>Her finner du antall perioder som gjør at en gitt nåverdi har en gitt sluttverdi ved en gitt rentesats</t>
  </si>
  <si>
    <t>Vekst i to faser</t>
  </si>
  <si>
    <t>Uttrykk (5.12)</t>
  </si>
  <si>
    <t>Vekst fase 1</t>
  </si>
  <si>
    <t>Nåverdi fase 1</t>
  </si>
  <si>
    <t>Nåverdi fase 2</t>
  </si>
  <si>
    <t>Vekst fase 2</t>
  </si>
  <si>
    <t>Dividende første år i fase 2</t>
  </si>
  <si>
    <t>Ett beløp</t>
  </si>
  <si>
    <t>Investering</t>
  </si>
  <si>
    <t xml:space="preserve">Annuitet med investering og restverdi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</si>
</sst>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 #,##0.00_ ;_ * \-#,##0.00_ ;_ * &quot;-&quot;??_ ;_ @_ "/>
    <numFmt numFmtId="165" formatCode="0.0\ %"/>
    <numFmt numFmtId="166" formatCode="#,##0.0"/>
    <numFmt numFmtId="167" formatCode="_ * #,##0_ ;_ * \-#,##0_ ;_ * &quot;-&quot;??_ ;_ @_ "/>
    <numFmt numFmtId="168" formatCode="0.0"/>
  </numFmts>
  <fonts count="10" x14ac:knownFonts="1">
    <font>
      <sz val="10"/>
      <name val="Arial"/>
    </font>
    <font>
      <sz val="10"/>
      <name val="Arial"/>
      <family val="2"/>
    </font>
    <font>
      <sz val="11"/>
      <name val="Times New Roman"/>
      <family val="1"/>
    </font>
    <font>
      <b/>
      <sz val="11"/>
      <name val="Times New Roman"/>
      <family val="1"/>
    </font>
    <font>
      <sz val="11"/>
      <color indexed="10"/>
      <name val="Times New Roman"/>
      <family val="1"/>
    </font>
    <font>
      <i/>
      <sz val="11"/>
      <name val="Times New Roman"/>
      <family val="1"/>
    </font>
    <font>
      <b/>
      <sz val="11"/>
      <color rgb="FF7030A0"/>
      <name val="Times New Roman"/>
      <family val="1"/>
    </font>
    <font>
      <sz val="10"/>
      <name val="Arial"/>
      <family val="2"/>
    </font>
    <font>
      <sz val="9"/>
      <color indexed="81"/>
      <name val="Tahoma"/>
      <charset val="1"/>
    </font>
    <font>
      <sz val="11"/>
      <color indexed="81"/>
      <name val="Times New Roman"/>
      <family val="1"/>
    </font>
  </fonts>
  <fills count="2">
    <fill>
      <patternFill patternType="none"/>
    </fill>
    <fill>
      <patternFill patternType="gray125"/>
    </fill>
  </fills>
  <borders count="5">
    <border>
      <left/>
      <right/>
      <top/>
      <bottom/>
      <diagonal/>
    </border>
    <border>
      <left/>
      <right/>
      <top/>
      <bottom style="double">
        <color indexed="64"/>
      </bottom>
      <diagonal/>
    </border>
    <border>
      <left/>
      <right/>
      <top style="double">
        <color indexed="64"/>
      </top>
      <bottom/>
      <diagonal/>
    </border>
    <border>
      <left/>
      <right/>
      <top/>
      <bottom style="thin">
        <color indexed="64"/>
      </bottom>
      <diagonal/>
    </border>
    <border>
      <left/>
      <right/>
      <top style="thin">
        <color indexed="64"/>
      </top>
      <bottom style="double">
        <color indexed="64"/>
      </bottom>
      <diagonal/>
    </border>
  </borders>
  <cellStyleXfs count="3">
    <xf numFmtId="0" fontId="0" fillId="0" borderId="0"/>
    <xf numFmtId="0" fontId="1" fillId="0" borderId="0"/>
    <xf numFmtId="164" fontId="7" fillId="0" borderId="0" applyFont="0" applyFill="0" applyBorder="0" applyAlignment="0" applyProtection="0"/>
  </cellStyleXfs>
  <cellXfs count="61">
    <xf numFmtId="0" fontId="0" fillId="0" borderId="0" xfId="0"/>
    <xf numFmtId="0" fontId="2" fillId="0" borderId="0" xfId="0" applyFont="1"/>
    <xf numFmtId="3" fontId="3" fillId="0" borderId="0" xfId="0" applyNumberFormat="1" applyFont="1"/>
    <xf numFmtId="165" fontId="3" fillId="0" borderId="0" xfId="0" applyNumberFormat="1" applyFont="1"/>
    <xf numFmtId="0" fontId="3" fillId="0" borderId="0" xfId="0" applyFont="1"/>
    <xf numFmtId="3" fontId="2" fillId="0" borderId="0" xfId="0" applyNumberFormat="1" applyFont="1"/>
    <xf numFmtId="1" fontId="2" fillId="0" borderId="0" xfId="0" applyNumberFormat="1" applyFont="1"/>
    <xf numFmtId="1" fontId="3" fillId="0" borderId="0" xfId="0" applyNumberFormat="1" applyFont="1"/>
    <xf numFmtId="0" fontId="2" fillId="0" borderId="0" xfId="0" applyFont="1" applyFill="1"/>
    <xf numFmtId="0" fontId="2" fillId="0" borderId="1" xfId="0" applyFont="1" applyBorder="1"/>
    <xf numFmtId="0" fontId="2" fillId="0" borderId="3" xfId="0" applyFont="1" applyBorder="1"/>
    <xf numFmtId="0" fontId="2" fillId="0" borderId="3" xfId="0" applyFont="1" applyBorder="1" applyAlignment="1">
      <alignment horizontal="right"/>
    </xf>
    <xf numFmtId="0" fontId="2" fillId="0" borderId="0" xfId="0" applyFont="1" applyBorder="1"/>
    <xf numFmtId="3" fontId="2" fillId="0" borderId="3" xfId="0" applyNumberFormat="1" applyFont="1" applyBorder="1"/>
    <xf numFmtId="165" fontId="2" fillId="0" borderId="3" xfId="0" applyNumberFormat="1" applyFont="1" applyBorder="1"/>
    <xf numFmtId="1" fontId="2" fillId="0" borderId="3" xfId="0" applyNumberFormat="1" applyFont="1" applyBorder="1"/>
    <xf numFmtId="0" fontId="3" fillId="0" borderId="0" xfId="0" applyFont="1" applyFill="1"/>
    <xf numFmtId="0" fontId="4" fillId="0" borderId="0" xfId="0" applyFont="1" applyFill="1"/>
    <xf numFmtId="3" fontId="3" fillId="0" borderId="0" xfId="0" applyNumberFormat="1" applyFont="1" applyFill="1"/>
    <xf numFmtId="165" fontId="3" fillId="0" borderId="0" xfId="0" applyNumberFormat="1" applyFont="1" applyFill="1"/>
    <xf numFmtId="1" fontId="2" fillId="0" borderId="0" xfId="0" applyNumberFormat="1" applyFont="1" applyFill="1"/>
    <xf numFmtId="3" fontId="2" fillId="0" borderId="0" xfId="0" applyNumberFormat="1" applyFont="1" applyFill="1"/>
    <xf numFmtId="1" fontId="3" fillId="0" borderId="0" xfId="0" applyNumberFormat="1" applyFont="1" applyFill="1"/>
    <xf numFmtId="0" fontId="2" fillId="0" borderId="1" xfId="0" applyFont="1" applyFill="1" applyBorder="1"/>
    <xf numFmtId="165" fontId="2" fillId="0" borderId="0" xfId="0" applyNumberFormat="1" applyFont="1" applyFill="1"/>
    <xf numFmtId="0" fontId="5" fillId="0" borderId="0" xfId="0" applyFont="1"/>
    <xf numFmtId="0" fontId="2" fillId="0" borderId="3" xfId="0" applyFont="1" applyFill="1" applyBorder="1"/>
    <xf numFmtId="0" fontId="2" fillId="0" borderId="0" xfId="0" applyFont="1" applyFill="1" applyBorder="1"/>
    <xf numFmtId="0" fontId="5" fillId="0" borderId="0" xfId="0" applyFont="1" applyFill="1"/>
    <xf numFmtId="0" fontId="0" fillId="0" borderId="3" xfId="0" applyBorder="1"/>
    <xf numFmtId="0" fontId="6" fillId="0" borderId="0" xfId="0" applyFont="1"/>
    <xf numFmtId="0" fontId="3" fillId="0" borderId="0" xfId="1" applyFont="1"/>
    <xf numFmtId="0" fontId="2" fillId="0" borderId="0" xfId="1" applyFont="1" applyFill="1"/>
    <xf numFmtId="0" fontId="2" fillId="0" borderId="0" xfId="1" applyFont="1"/>
    <xf numFmtId="0" fontId="5" fillId="0" borderId="0" xfId="1" applyFont="1"/>
    <xf numFmtId="165" fontId="3" fillId="0" borderId="0" xfId="1" applyNumberFormat="1" applyFont="1"/>
    <xf numFmtId="166" fontId="2" fillId="0" borderId="0" xfId="1" applyNumberFormat="1" applyFont="1"/>
    <xf numFmtId="0" fontId="2" fillId="0" borderId="0" xfId="1" applyFont="1" applyFill="1" applyAlignment="1">
      <alignment horizontal="right"/>
    </xf>
    <xf numFmtId="0" fontId="1" fillId="0" borderId="0" xfId="1"/>
    <xf numFmtId="0" fontId="5" fillId="0" borderId="0" xfId="0" applyFont="1" applyFill="1" applyAlignment="1"/>
    <xf numFmtId="0" fontId="2" fillId="0" borderId="3" xfId="1" applyFont="1" applyBorder="1"/>
    <xf numFmtId="0" fontId="2" fillId="0" borderId="0" xfId="0" applyFont="1" applyFill="1" applyAlignment="1">
      <alignment horizontal="center"/>
    </xf>
    <xf numFmtId="3" fontId="3" fillId="0" borderId="0" xfId="1" applyNumberFormat="1" applyFont="1"/>
    <xf numFmtId="3" fontId="2" fillId="0" borderId="0" xfId="1" applyNumberFormat="1" applyFont="1"/>
    <xf numFmtId="3" fontId="2" fillId="0" borderId="3" xfId="1" applyNumberFormat="1" applyFont="1" applyBorder="1"/>
    <xf numFmtId="0" fontId="2" fillId="0" borderId="4" xfId="1" applyFont="1" applyBorder="1"/>
    <xf numFmtId="3" fontId="2" fillId="0" borderId="4" xfId="1" applyNumberFormat="1" applyFont="1" applyBorder="1"/>
    <xf numFmtId="165" fontId="2" fillId="0" borderId="1" xfId="0" applyNumberFormat="1" applyFont="1" applyFill="1" applyBorder="1"/>
    <xf numFmtId="1" fontId="2" fillId="0" borderId="1" xfId="0" applyNumberFormat="1" applyFont="1" applyFill="1" applyBorder="1"/>
    <xf numFmtId="3" fontId="2" fillId="0" borderId="0" xfId="0" applyNumberFormat="1" applyFont="1" applyFill="1" applyBorder="1"/>
    <xf numFmtId="3" fontId="2" fillId="0" borderId="3" xfId="0" applyNumberFormat="1" applyFont="1" applyFill="1" applyBorder="1"/>
    <xf numFmtId="2" fontId="2" fillId="0" borderId="3" xfId="1" applyNumberFormat="1" applyFont="1" applyBorder="1" applyAlignment="1">
      <alignment horizontal="right"/>
    </xf>
    <xf numFmtId="167" fontId="2" fillId="0" borderId="3" xfId="2" applyNumberFormat="1" applyFont="1" applyBorder="1"/>
    <xf numFmtId="3" fontId="3" fillId="0" borderId="0" xfId="0" applyNumberFormat="1" applyFont="1" applyBorder="1"/>
    <xf numFmtId="168" fontId="2" fillId="0" borderId="3" xfId="0" applyNumberFormat="1" applyFont="1" applyBorder="1"/>
    <xf numFmtId="165" fontId="3" fillId="0" borderId="0" xfId="1" applyNumberFormat="1" applyFont="1" applyFill="1"/>
    <xf numFmtId="0" fontId="2" fillId="0" borderId="2" xfId="0" applyFont="1" applyBorder="1" applyAlignment="1">
      <alignment horizontal="justify" wrapText="1"/>
    </xf>
    <xf numFmtId="0" fontId="2" fillId="0" borderId="0" xfId="0" applyFont="1" applyBorder="1" applyAlignment="1">
      <alignment horizontal="justify" wrapText="1"/>
    </xf>
    <xf numFmtId="0" fontId="2" fillId="0" borderId="0" xfId="0" applyFont="1" applyFill="1" applyAlignment="1">
      <alignment horizontal="left" wrapText="1"/>
    </xf>
    <xf numFmtId="0" fontId="5" fillId="0" borderId="0" xfId="0" applyFont="1" applyFill="1" applyAlignment="1">
      <alignment horizontal="center"/>
    </xf>
    <xf numFmtId="0" fontId="2" fillId="0" borderId="3" xfId="0" applyFont="1" applyFill="1" applyBorder="1" applyAlignment="1">
      <alignment horizontal="center"/>
    </xf>
  </cellXfs>
  <cellStyles count="3">
    <cellStyle name="Komma" xfId="2" builtinId="3"/>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wmf"/><Relationship Id="rId1" Type="http://schemas.openxmlformats.org/officeDocument/2006/relationships/image" Target="../media/image1.emf"/><Relationship Id="rId4" Type="http://schemas.openxmlformats.org/officeDocument/2006/relationships/image" Target="../media/image4.w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6.wmf"/><Relationship Id="rId1" Type="http://schemas.openxmlformats.org/officeDocument/2006/relationships/image" Target="../media/image5.emf"/></Relationships>
</file>

<file path=xl/drawings/_rels/vmlDrawing4.vml.rels><?xml version="1.0" encoding="UTF-8" standalone="yes"?>
<Relationships xmlns="http://schemas.openxmlformats.org/package/2006/relationships"><Relationship Id="rId2" Type="http://schemas.openxmlformats.org/officeDocument/2006/relationships/image" Target="../media/image8.emf"/><Relationship Id="rId1" Type="http://schemas.openxmlformats.org/officeDocument/2006/relationships/image" Target="../media/image7.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28575</xdr:colOff>
          <xdr:row>1</xdr:row>
          <xdr:rowOff>219075</xdr:rowOff>
        </xdr:from>
        <xdr:to>
          <xdr:col>0</xdr:col>
          <xdr:colOff>476250</xdr:colOff>
          <xdr:row>3</xdr:row>
          <xdr:rowOff>19050</xdr:rowOff>
        </xdr:to>
        <xdr:sp macro="" textlink="">
          <xdr:nvSpPr>
            <xdr:cNvPr id="2049" name="Object 1" hidden="1">
              <a:extLst>
                <a:ext uri="{63B3BB69-23CF-44E3-9099-C40C66FF867C}">
                  <a14:compatExt spid="_x0000_s20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19050</xdr:colOff>
          <xdr:row>7</xdr:row>
          <xdr:rowOff>180975</xdr:rowOff>
        </xdr:from>
        <xdr:to>
          <xdr:col>0</xdr:col>
          <xdr:colOff>447675</xdr:colOff>
          <xdr:row>9</xdr:row>
          <xdr:rowOff>28575</xdr:rowOff>
        </xdr:to>
        <xdr:sp macro="" textlink="">
          <xdr:nvSpPr>
            <xdr:cNvPr id="2050" name="Object 2" hidden="1">
              <a:extLst>
                <a:ext uri="{63B3BB69-23CF-44E3-9099-C40C66FF867C}">
                  <a14:compatExt spid="_x0000_s20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9525</xdr:colOff>
          <xdr:row>7</xdr:row>
          <xdr:rowOff>161925</xdr:rowOff>
        </xdr:from>
        <xdr:to>
          <xdr:col>3</xdr:col>
          <xdr:colOff>504825</xdr:colOff>
          <xdr:row>9</xdr:row>
          <xdr:rowOff>28575</xdr:rowOff>
        </xdr:to>
        <xdr:sp macro="" textlink="">
          <xdr:nvSpPr>
            <xdr:cNvPr id="2063" name="Object 15" hidden="1">
              <a:extLst>
                <a:ext uri="{63B3BB69-23CF-44E3-9099-C40C66FF867C}">
                  <a14:compatExt spid="_x0000_s20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2</xdr:row>
          <xdr:rowOff>0</xdr:rowOff>
        </xdr:from>
        <xdr:to>
          <xdr:col>3</xdr:col>
          <xdr:colOff>523875</xdr:colOff>
          <xdr:row>3</xdr:row>
          <xdr:rowOff>38100</xdr:rowOff>
        </xdr:to>
        <xdr:sp macro="" textlink="">
          <xdr:nvSpPr>
            <xdr:cNvPr id="2064" name="Object 16" hidden="1">
              <a:extLst>
                <a:ext uri="{63B3BB69-23CF-44E3-9099-C40C66FF867C}">
                  <a14:compatExt spid="_x0000_s2064"/>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28575</xdr:colOff>
          <xdr:row>2</xdr:row>
          <xdr:rowOff>9525</xdr:rowOff>
        </xdr:from>
        <xdr:to>
          <xdr:col>0</xdr:col>
          <xdr:colOff>514350</xdr:colOff>
          <xdr:row>2</xdr:row>
          <xdr:rowOff>333375</xdr:rowOff>
        </xdr:to>
        <xdr:sp macro="" textlink="">
          <xdr:nvSpPr>
            <xdr:cNvPr id="7169" name="Object 1" hidden="1">
              <a:extLst>
                <a:ext uri="{63B3BB69-23CF-44E3-9099-C40C66FF867C}">
                  <a14:compatExt spid="_x0000_s71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10</xdr:row>
          <xdr:rowOff>0</xdr:rowOff>
        </xdr:from>
        <xdr:to>
          <xdr:col>0</xdr:col>
          <xdr:colOff>485775</xdr:colOff>
          <xdr:row>10</xdr:row>
          <xdr:rowOff>9525</xdr:rowOff>
        </xdr:to>
        <xdr:sp macro="" textlink="">
          <xdr:nvSpPr>
            <xdr:cNvPr id="7170" name="Object 2" hidden="1">
              <a:extLst>
                <a:ext uri="{63B3BB69-23CF-44E3-9099-C40C66FF867C}">
                  <a14:compatExt spid="_x0000_s7170"/>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266700</xdr:colOff>
          <xdr:row>2</xdr:row>
          <xdr:rowOff>200025</xdr:rowOff>
        </xdr:from>
        <xdr:to>
          <xdr:col>3</xdr:col>
          <xdr:colOff>723900</xdr:colOff>
          <xdr:row>4</xdr:row>
          <xdr:rowOff>85725</xdr:rowOff>
        </xdr:to>
        <xdr:sp macro="" textlink="">
          <xdr:nvSpPr>
            <xdr:cNvPr id="6147" name="Object 3" hidden="1">
              <a:extLst>
                <a:ext uri="{63B3BB69-23CF-44E3-9099-C40C66FF867C}">
                  <a14:compatExt spid="_x0000_s61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2</xdr:row>
          <xdr:rowOff>200025</xdr:rowOff>
        </xdr:from>
        <xdr:to>
          <xdr:col>0</xdr:col>
          <xdr:colOff>733425</xdr:colOff>
          <xdr:row>4</xdr:row>
          <xdr:rowOff>85725</xdr:rowOff>
        </xdr:to>
        <xdr:sp macro="" textlink="">
          <xdr:nvSpPr>
            <xdr:cNvPr id="6148" name="Object 4" hidden="1">
              <a:extLst>
                <a:ext uri="{63B3BB69-23CF-44E3-9099-C40C66FF867C}">
                  <a14:compatExt spid="_x0000_s6148"/>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1.vml"/><Relationship Id="rId7" Type="http://schemas.openxmlformats.org/officeDocument/2006/relationships/image" Target="../media/image2.wmf"/><Relationship Id="rId12" Type="http://schemas.openxmlformats.org/officeDocument/2006/relationships/comments" Target="../comments1.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oleObject" Target="../embeddings/oleObject2.bin"/><Relationship Id="rId11" Type="http://schemas.openxmlformats.org/officeDocument/2006/relationships/image" Target="../media/image4.wmf"/><Relationship Id="rId5" Type="http://schemas.openxmlformats.org/officeDocument/2006/relationships/image" Target="../media/image1.emf"/><Relationship Id="rId10" Type="http://schemas.openxmlformats.org/officeDocument/2006/relationships/oleObject" Target="../embeddings/oleObject4.bin"/><Relationship Id="rId4" Type="http://schemas.openxmlformats.org/officeDocument/2006/relationships/oleObject" Target="../embeddings/oleObject1.bin"/><Relationship Id="rId9" Type="http://schemas.openxmlformats.org/officeDocument/2006/relationships/image" Target="../media/image3.wmf"/></Relationships>
</file>

<file path=xl/worksheets/_rels/sheet2.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vmlDrawing" Target="../drawings/vmlDrawing2.vml"/><Relationship Id="rId7" Type="http://schemas.openxmlformats.org/officeDocument/2006/relationships/image" Target="../media/image6.wmf"/><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oleObject" Target="../embeddings/oleObject6.bin"/><Relationship Id="rId5" Type="http://schemas.openxmlformats.org/officeDocument/2006/relationships/image" Target="../media/image5.emf"/><Relationship Id="rId4" Type="http://schemas.openxmlformats.org/officeDocument/2006/relationships/oleObject" Target="../embeddings/oleObject5.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omments" Target="../comments4.xml"/><Relationship Id="rId3" Type="http://schemas.openxmlformats.org/officeDocument/2006/relationships/vmlDrawing" Target="../drawings/vmlDrawing4.vml"/><Relationship Id="rId7" Type="http://schemas.openxmlformats.org/officeDocument/2006/relationships/image" Target="../media/image8.emf"/><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oleObject" Target="../embeddings/oleObject8.bin"/><Relationship Id="rId5" Type="http://schemas.openxmlformats.org/officeDocument/2006/relationships/image" Target="../media/image7.emf"/><Relationship Id="rId4" Type="http://schemas.openxmlformats.org/officeDocument/2006/relationships/oleObject" Target="../embeddings/oleObject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26"/>
  <sheetViews>
    <sheetView tabSelected="1" zoomScale="140" zoomScaleNormal="140" workbookViewId="0"/>
  </sheetViews>
  <sheetFormatPr baseColWidth="10" defaultColWidth="9.140625" defaultRowHeight="15" x14ac:dyDescent="0.25"/>
  <cols>
    <col min="1" max="1" width="17.7109375" style="1" customWidth="1"/>
    <col min="2" max="2" width="19.5703125" style="1" customWidth="1"/>
    <col min="3" max="3" width="9.5703125" style="1" customWidth="1"/>
    <col min="4" max="5" width="16.140625" style="1" customWidth="1"/>
    <col min="6" max="16384" width="9.140625" style="1"/>
  </cols>
  <sheetData>
    <row r="1" spans="1:5" x14ac:dyDescent="0.25">
      <c r="A1" s="4" t="s">
        <v>4</v>
      </c>
      <c r="D1" s="30"/>
    </row>
    <row r="2" spans="1:5" ht="17.25" customHeight="1" x14ac:dyDescent="0.25">
      <c r="A2" s="25" t="s">
        <v>33</v>
      </c>
      <c r="D2" s="25" t="s">
        <v>5</v>
      </c>
    </row>
    <row r="3" spans="1:5" ht="31.5" customHeight="1" x14ac:dyDescent="0.25">
      <c r="A3" s="10"/>
      <c r="B3" s="11" t="s">
        <v>14</v>
      </c>
      <c r="D3" s="29"/>
      <c r="E3" s="11" t="s">
        <v>13</v>
      </c>
    </row>
    <row r="4" spans="1:5" x14ac:dyDescent="0.25">
      <c r="A4" s="1" t="s">
        <v>0</v>
      </c>
      <c r="B4" s="2">
        <v>15000</v>
      </c>
      <c r="D4" s="1" t="s">
        <v>0</v>
      </c>
      <c r="E4" s="2">
        <v>-700000</v>
      </c>
    </row>
    <row r="5" spans="1:5" x14ac:dyDescent="0.25">
      <c r="A5" s="1" t="s">
        <v>1</v>
      </c>
      <c r="B5" s="3">
        <v>0.05</v>
      </c>
      <c r="D5" s="1" t="s">
        <v>1</v>
      </c>
      <c r="E5" s="3">
        <v>0.06</v>
      </c>
    </row>
    <row r="6" spans="1:5" x14ac:dyDescent="0.25">
      <c r="A6" s="1" t="s">
        <v>2</v>
      </c>
      <c r="B6" s="4">
        <v>10</v>
      </c>
      <c r="D6" s="1" t="s">
        <v>2</v>
      </c>
      <c r="E6" s="4">
        <v>20</v>
      </c>
    </row>
    <row r="7" spans="1:5" x14ac:dyDescent="0.25">
      <c r="A7" s="10" t="s">
        <v>3</v>
      </c>
      <c r="B7" s="13">
        <f>FV(B5,B6,0,B4)</f>
        <v>-24433.419401661624</v>
      </c>
      <c r="D7" s="10" t="s">
        <v>5</v>
      </c>
      <c r="E7" s="13">
        <f>PMT(E5,E6,E4)</f>
        <v>61029.189883796011</v>
      </c>
    </row>
    <row r="8" spans="1:5" x14ac:dyDescent="0.25">
      <c r="B8" s="6"/>
      <c r="E8" s="5"/>
    </row>
    <row r="9" spans="1:5" ht="31.5" customHeight="1" x14ac:dyDescent="0.25">
      <c r="A9" s="10"/>
      <c r="B9" s="11" t="s">
        <v>15</v>
      </c>
      <c r="D9" s="10"/>
      <c r="E9" s="11" t="s">
        <v>16</v>
      </c>
    </row>
    <row r="10" spans="1:5" x14ac:dyDescent="0.25">
      <c r="A10" s="1" t="s">
        <v>3</v>
      </c>
      <c r="B10" s="2">
        <v>50000</v>
      </c>
      <c r="D10" s="1" t="s">
        <v>5</v>
      </c>
      <c r="E10" s="2">
        <v>-70000</v>
      </c>
    </row>
    <row r="11" spans="1:5" x14ac:dyDescent="0.25">
      <c r="A11" s="1" t="s">
        <v>1</v>
      </c>
      <c r="B11" s="3">
        <v>6.25E-2</v>
      </c>
      <c r="D11" s="1" t="s">
        <v>1</v>
      </c>
      <c r="E11" s="3">
        <v>0.04</v>
      </c>
    </row>
    <row r="12" spans="1:5" x14ac:dyDescent="0.25">
      <c r="A12" s="1" t="s">
        <v>2</v>
      </c>
      <c r="B12" s="4">
        <v>8</v>
      </c>
      <c r="D12" s="1" t="s">
        <v>2</v>
      </c>
      <c r="E12" s="4">
        <v>10</v>
      </c>
    </row>
    <row r="13" spans="1:5" x14ac:dyDescent="0.25">
      <c r="A13" s="10" t="s">
        <v>0</v>
      </c>
      <c r="B13" s="13">
        <f>PV(B11,B12,0,B10)</f>
        <v>-30784.952976979523</v>
      </c>
      <c r="D13" s="10" t="s">
        <v>0</v>
      </c>
      <c r="E13" s="13">
        <f>PV(E11,E12,E10)</f>
        <v>567762.70455485256</v>
      </c>
    </row>
    <row r="14" spans="1:5" ht="15.75" thickBot="1" x14ac:dyDescent="0.3">
      <c r="A14" s="9"/>
      <c r="B14" s="9"/>
      <c r="C14" s="9"/>
      <c r="D14" s="9"/>
      <c r="E14" s="9"/>
    </row>
    <row r="15" spans="1:5" ht="57.75" customHeight="1" thickTop="1" x14ac:dyDescent="0.25">
      <c r="A15" s="56" t="s">
        <v>19</v>
      </c>
      <c r="B15" s="56"/>
      <c r="D15" s="56" t="s">
        <v>17</v>
      </c>
      <c r="E15" s="56"/>
    </row>
    <row r="16" spans="1:5" x14ac:dyDescent="0.25">
      <c r="A16" s="1" t="s">
        <v>0</v>
      </c>
      <c r="B16" s="2">
        <v>-10000</v>
      </c>
      <c r="D16" s="1" t="s">
        <v>0</v>
      </c>
      <c r="E16" s="2">
        <v>90000</v>
      </c>
    </row>
    <row r="17" spans="1:5" x14ac:dyDescent="0.25">
      <c r="A17" s="1" t="s">
        <v>2</v>
      </c>
      <c r="B17" s="4">
        <v>5</v>
      </c>
      <c r="D17" s="1" t="s">
        <v>2</v>
      </c>
      <c r="E17" s="4">
        <v>12</v>
      </c>
    </row>
    <row r="18" spans="1:5" x14ac:dyDescent="0.25">
      <c r="A18" s="1" t="s">
        <v>3</v>
      </c>
      <c r="B18" s="2">
        <v>13125</v>
      </c>
      <c r="D18" s="1" t="s">
        <v>5</v>
      </c>
      <c r="E18" s="2">
        <v>-14000</v>
      </c>
    </row>
    <row r="19" spans="1:5" x14ac:dyDescent="0.25">
      <c r="A19" s="10" t="s">
        <v>1</v>
      </c>
      <c r="B19" s="14">
        <f>RATE(B17,0,B16,B18)</f>
        <v>5.5892882483380535E-2</v>
      </c>
      <c r="C19" s="12"/>
      <c r="D19" s="10" t="s">
        <v>1</v>
      </c>
      <c r="E19" s="14">
        <f>RATE(E17,E18,E16)</f>
        <v>0.11207848726644522</v>
      </c>
    </row>
    <row r="20" spans="1:5" ht="53.25" customHeight="1" x14ac:dyDescent="0.25">
      <c r="A20" s="57" t="s">
        <v>25</v>
      </c>
      <c r="B20" s="57"/>
      <c r="D20" s="57" t="s">
        <v>18</v>
      </c>
      <c r="E20" s="57"/>
    </row>
    <row r="21" spans="1:5" x14ac:dyDescent="0.25">
      <c r="A21" s="1" t="s">
        <v>0</v>
      </c>
      <c r="B21" s="2">
        <v>-10000</v>
      </c>
      <c r="D21" s="1" t="s">
        <v>0</v>
      </c>
      <c r="E21" s="2">
        <v>-400000</v>
      </c>
    </row>
    <row r="22" spans="1:5" x14ac:dyDescent="0.25">
      <c r="A22" s="1" t="s">
        <v>1</v>
      </c>
      <c r="B22" s="3">
        <v>0.05</v>
      </c>
      <c r="D22" s="1" t="s">
        <v>1</v>
      </c>
      <c r="E22" s="3">
        <v>0.06</v>
      </c>
    </row>
    <row r="23" spans="1:5" x14ac:dyDescent="0.25">
      <c r="A23" s="1" t="s">
        <v>3</v>
      </c>
      <c r="B23" s="2">
        <v>17000</v>
      </c>
      <c r="D23" s="1" t="s">
        <v>5</v>
      </c>
      <c r="E23" s="2">
        <v>35000</v>
      </c>
    </row>
    <row r="24" spans="1:5" x14ac:dyDescent="0.25">
      <c r="A24" s="10" t="s">
        <v>2</v>
      </c>
      <c r="B24" s="54">
        <f>NPER(B22,0,B21,B23)</f>
        <v>10.875721779075688</v>
      </c>
      <c r="D24" s="10" t="s">
        <v>2</v>
      </c>
      <c r="E24" s="54">
        <f>NPER(E22,E23,E21)</f>
        <v>19.863986231360112</v>
      </c>
    </row>
    <row r="25" spans="1:5" ht="15.75" thickBot="1" x14ac:dyDescent="0.3">
      <c r="A25" s="9"/>
      <c r="B25" s="9"/>
      <c r="C25" s="9"/>
      <c r="D25" s="9"/>
      <c r="E25" s="9"/>
    </row>
    <row r="26" spans="1:5" ht="15.75" thickTop="1" x14ac:dyDescent="0.25"/>
  </sheetData>
  <mergeCells count="4">
    <mergeCell ref="A15:B15"/>
    <mergeCell ref="A20:B20"/>
    <mergeCell ref="D15:E15"/>
    <mergeCell ref="D20:E20"/>
  </mergeCells>
  <printOptions gridLines="1"/>
  <pageMargins left="0.75" right="0.75" top="1" bottom="1" header="0.5" footer="0.5"/>
  <pageSetup paperSize="9" orientation="portrait" r:id="rId1"/>
  <headerFooter alignWithMargins="0"/>
  <drawing r:id="rId2"/>
  <legacyDrawing r:id="rId3"/>
  <oleObjects>
    <mc:AlternateContent xmlns:mc="http://schemas.openxmlformats.org/markup-compatibility/2006">
      <mc:Choice Requires="x14">
        <oleObject progId="Equation.3" shapeId="2049" r:id="rId4">
          <objectPr defaultSize="0" autoPict="0" r:id="rId5">
            <anchor moveWithCells="1" sizeWithCells="1">
              <from>
                <xdr:col>0</xdr:col>
                <xdr:colOff>28575</xdr:colOff>
                <xdr:row>1</xdr:row>
                <xdr:rowOff>219075</xdr:rowOff>
              </from>
              <to>
                <xdr:col>0</xdr:col>
                <xdr:colOff>476250</xdr:colOff>
                <xdr:row>3</xdr:row>
                <xdr:rowOff>19050</xdr:rowOff>
              </to>
            </anchor>
          </objectPr>
        </oleObject>
      </mc:Choice>
      <mc:Fallback>
        <oleObject progId="Equation.3" shapeId="2049" r:id="rId4"/>
      </mc:Fallback>
    </mc:AlternateContent>
    <mc:AlternateContent xmlns:mc="http://schemas.openxmlformats.org/markup-compatibility/2006">
      <mc:Choice Requires="x14">
        <oleObject progId="Equation.3" shapeId="2050" r:id="rId6">
          <objectPr defaultSize="0" autoPict="0" r:id="rId7">
            <anchor moveWithCells="1" sizeWithCells="1">
              <from>
                <xdr:col>0</xdr:col>
                <xdr:colOff>19050</xdr:colOff>
                <xdr:row>7</xdr:row>
                <xdr:rowOff>180975</xdr:rowOff>
              </from>
              <to>
                <xdr:col>0</xdr:col>
                <xdr:colOff>447675</xdr:colOff>
                <xdr:row>9</xdr:row>
                <xdr:rowOff>28575</xdr:rowOff>
              </to>
            </anchor>
          </objectPr>
        </oleObject>
      </mc:Choice>
      <mc:Fallback>
        <oleObject progId="Equation.3" shapeId="2050" r:id="rId6"/>
      </mc:Fallback>
    </mc:AlternateContent>
    <mc:AlternateContent xmlns:mc="http://schemas.openxmlformats.org/markup-compatibility/2006">
      <mc:Choice Requires="x14">
        <oleObject progId="Equation.DSMT4" shapeId="2063" r:id="rId8">
          <objectPr defaultSize="0" autoPict="0" r:id="rId9">
            <anchor moveWithCells="1" sizeWithCells="1">
              <from>
                <xdr:col>3</xdr:col>
                <xdr:colOff>9525</xdr:colOff>
                <xdr:row>7</xdr:row>
                <xdr:rowOff>161925</xdr:rowOff>
              </from>
              <to>
                <xdr:col>3</xdr:col>
                <xdr:colOff>504825</xdr:colOff>
                <xdr:row>9</xdr:row>
                <xdr:rowOff>28575</xdr:rowOff>
              </to>
            </anchor>
          </objectPr>
        </oleObject>
      </mc:Choice>
      <mc:Fallback>
        <oleObject progId="Equation.DSMT4" shapeId="2063" r:id="rId8"/>
      </mc:Fallback>
    </mc:AlternateContent>
    <mc:AlternateContent xmlns:mc="http://schemas.openxmlformats.org/markup-compatibility/2006">
      <mc:Choice Requires="x14">
        <oleObject progId="Equation.DSMT4" shapeId="2064" r:id="rId10">
          <objectPr defaultSize="0" autoPict="0" r:id="rId11">
            <anchor moveWithCells="1" sizeWithCells="1">
              <from>
                <xdr:col>3</xdr:col>
                <xdr:colOff>0</xdr:colOff>
                <xdr:row>2</xdr:row>
                <xdr:rowOff>0</xdr:rowOff>
              </from>
              <to>
                <xdr:col>3</xdr:col>
                <xdr:colOff>523875</xdr:colOff>
                <xdr:row>3</xdr:row>
                <xdr:rowOff>38100</xdr:rowOff>
              </to>
            </anchor>
          </objectPr>
        </oleObject>
      </mc:Choice>
      <mc:Fallback>
        <oleObject progId="Equation.DSMT4" shapeId="2064" r:id="rId10"/>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21"/>
  <sheetViews>
    <sheetView zoomScale="140" zoomScaleNormal="140" workbookViewId="0"/>
  </sheetViews>
  <sheetFormatPr baseColWidth="10" defaultColWidth="9.140625" defaultRowHeight="15" x14ac:dyDescent="0.25"/>
  <cols>
    <col min="1" max="1" width="25.5703125" style="33" customWidth="1"/>
    <col min="2" max="2" width="16" style="32" customWidth="1"/>
    <col min="3" max="3" width="14.85546875" style="32" customWidth="1"/>
    <col min="4" max="20" width="9.140625" style="32"/>
    <col min="21" max="16384" width="9.140625" style="33"/>
  </cols>
  <sheetData>
    <row r="1" spans="1:3" x14ac:dyDescent="0.25">
      <c r="A1" s="31" t="s">
        <v>4</v>
      </c>
    </row>
    <row r="2" spans="1:3" x14ac:dyDescent="0.25">
      <c r="A2" s="34" t="s">
        <v>20</v>
      </c>
    </row>
    <row r="3" spans="1:3" ht="26.25" customHeight="1" x14ac:dyDescent="0.25">
      <c r="A3" s="40"/>
      <c r="B3" s="51" t="s">
        <v>12</v>
      </c>
    </row>
    <row r="4" spans="1:3" x14ac:dyDescent="0.25">
      <c r="A4" s="33" t="s">
        <v>11</v>
      </c>
      <c r="B4" s="42">
        <v>30000</v>
      </c>
    </row>
    <row r="5" spans="1:3" x14ac:dyDescent="0.25">
      <c r="A5" s="33" t="s">
        <v>2</v>
      </c>
      <c r="B5" s="31">
        <v>4</v>
      </c>
    </row>
    <row r="6" spans="1:3" x14ac:dyDescent="0.25">
      <c r="A6" s="33" t="s">
        <v>10</v>
      </c>
      <c r="B6" s="35">
        <v>0.08</v>
      </c>
    </row>
    <row r="7" spans="1:3" x14ac:dyDescent="0.25">
      <c r="A7" s="33" t="s">
        <v>8</v>
      </c>
      <c r="B7" s="35">
        <v>0.05</v>
      </c>
    </row>
    <row r="8" spans="1:3" x14ac:dyDescent="0.25">
      <c r="A8" s="40" t="s">
        <v>0</v>
      </c>
      <c r="B8" s="44">
        <f>-$B$4*(1-((1+B7)/(1+B$6))^$B$5)/($B$6-B7)</f>
        <v>-106566.61998933104</v>
      </c>
    </row>
    <row r="9" spans="1:3" x14ac:dyDescent="0.25">
      <c r="B9" s="36"/>
    </row>
    <row r="10" spans="1:3" x14ac:dyDescent="0.25">
      <c r="A10" s="34" t="s">
        <v>26</v>
      </c>
      <c r="B10" s="37" t="s">
        <v>27</v>
      </c>
    </row>
    <row r="11" spans="1:3" x14ac:dyDescent="0.25">
      <c r="A11" s="33" t="s">
        <v>11</v>
      </c>
      <c r="B11" s="42">
        <v>30000</v>
      </c>
    </row>
    <row r="12" spans="1:3" x14ac:dyDescent="0.25">
      <c r="A12" s="33" t="s">
        <v>2</v>
      </c>
      <c r="B12" s="31">
        <v>4</v>
      </c>
    </row>
    <row r="13" spans="1:3" x14ac:dyDescent="0.25">
      <c r="A13" s="33" t="s">
        <v>10</v>
      </c>
      <c r="B13" s="35">
        <v>0.08</v>
      </c>
    </row>
    <row r="14" spans="1:3" x14ac:dyDescent="0.25">
      <c r="A14" s="33" t="s">
        <v>28</v>
      </c>
      <c r="B14" s="35">
        <v>0.05</v>
      </c>
    </row>
    <row r="15" spans="1:3" x14ac:dyDescent="0.25">
      <c r="A15" s="32" t="s">
        <v>31</v>
      </c>
      <c r="B15" s="55">
        <v>0.02</v>
      </c>
    </row>
    <row r="16" spans="1:3" s="32" customFormat="1" x14ac:dyDescent="0.25">
      <c r="A16" s="33" t="s">
        <v>32</v>
      </c>
      <c r="B16" s="43">
        <f>B4*(1+B7)^(B5-1)*(1+B15)</f>
        <v>35423.325000000012</v>
      </c>
      <c r="C16" s="43"/>
    </row>
    <row r="17" spans="1:3" x14ac:dyDescent="0.25">
      <c r="A17" s="33" t="s">
        <v>29</v>
      </c>
      <c r="B17" s="43"/>
      <c r="C17" s="43">
        <f>-$B$11*(1-((1+B14)/(1+B$13))^$B$12)/($B$13-B14)</f>
        <v>-106566.61998933104</v>
      </c>
    </row>
    <row r="18" spans="1:3" x14ac:dyDescent="0.25">
      <c r="A18" s="40" t="s">
        <v>30</v>
      </c>
      <c r="B18" s="44"/>
      <c r="C18" s="44">
        <f>-(B16/(B6-B15))/((1+B6)^4)</f>
        <v>-433953.3560051822</v>
      </c>
    </row>
    <row r="19" spans="1:3" ht="15.75" thickBot="1" x14ac:dyDescent="0.3">
      <c r="A19" s="45" t="s">
        <v>7</v>
      </c>
      <c r="B19" s="46"/>
      <c r="C19" s="46">
        <f>C18+B8</f>
        <v>-540519.97599451325</v>
      </c>
    </row>
    <row r="20" spans="1:3" ht="15.75" thickTop="1" x14ac:dyDescent="0.25"/>
    <row r="21" spans="1:3" x14ac:dyDescent="0.25">
      <c r="A21" s="38"/>
    </row>
  </sheetData>
  <pageMargins left="0.7" right="0.7" top="0.75" bottom="0.75" header="0.3" footer="0.3"/>
  <pageSetup orientation="portrait" r:id="rId1"/>
  <drawing r:id="rId2"/>
  <legacyDrawing r:id="rId3"/>
  <oleObjects>
    <mc:AlternateContent xmlns:mc="http://schemas.openxmlformats.org/markup-compatibility/2006">
      <mc:Choice Requires="x14">
        <oleObject progId="Equation.DSMT4" shapeId="7169" r:id="rId4">
          <objectPr defaultSize="0" autoPict="0" r:id="rId5">
            <anchor moveWithCells="1" sizeWithCells="1">
              <from>
                <xdr:col>0</xdr:col>
                <xdr:colOff>28575</xdr:colOff>
                <xdr:row>2</xdr:row>
                <xdr:rowOff>9525</xdr:rowOff>
              </from>
              <to>
                <xdr:col>0</xdr:col>
                <xdr:colOff>514350</xdr:colOff>
                <xdr:row>2</xdr:row>
                <xdr:rowOff>333375</xdr:rowOff>
              </to>
            </anchor>
          </objectPr>
        </oleObject>
      </mc:Choice>
      <mc:Fallback>
        <oleObject progId="Equation.DSMT4" shapeId="7169" r:id="rId4"/>
      </mc:Fallback>
    </mc:AlternateContent>
    <mc:AlternateContent xmlns:mc="http://schemas.openxmlformats.org/markup-compatibility/2006">
      <mc:Choice Requires="x14">
        <oleObject progId="Equation.DSMT4" shapeId="7170" r:id="rId6">
          <objectPr defaultSize="0" autoPict="0" r:id="rId7">
            <anchor moveWithCells="1" sizeWithCells="1">
              <from>
                <xdr:col>0</xdr:col>
                <xdr:colOff>0</xdr:colOff>
                <xdr:row>10</xdr:row>
                <xdr:rowOff>0</xdr:rowOff>
              </from>
              <to>
                <xdr:col>0</xdr:col>
                <xdr:colOff>485775</xdr:colOff>
                <xdr:row>10</xdr:row>
                <xdr:rowOff>9525</xdr:rowOff>
              </to>
            </anchor>
          </objectPr>
        </oleObject>
      </mc:Choice>
      <mc:Fallback>
        <oleObject progId="Equation.DSMT4" shapeId="7170" r:id="rId6"/>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22"/>
  <sheetViews>
    <sheetView zoomScale="140" zoomScaleNormal="140" workbookViewId="0"/>
  </sheetViews>
  <sheetFormatPr baseColWidth="10" defaultColWidth="9.140625" defaultRowHeight="15" x14ac:dyDescent="0.25"/>
  <cols>
    <col min="1" max="1" width="14.140625" style="1" customWidth="1"/>
    <col min="2" max="2" width="9.140625" style="1"/>
    <col min="3" max="3" width="11" style="1" customWidth="1"/>
    <col min="4" max="4" width="13.7109375" style="1" customWidth="1"/>
    <col min="5" max="5" width="11.42578125" style="1" customWidth="1"/>
    <col min="6" max="6" width="9.140625" style="1"/>
    <col min="7" max="7" width="14.140625" style="1" customWidth="1"/>
    <col min="8" max="8" width="11.7109375" style="1" customWidth="1"/>
    <col min="9" max="16384" width="9.140625" style="1"/>
  </cols>
  <sheetData>
    <row r="1" spans="1:8" x14ac:dyDescent="0.25">
      <c r="A1" s="4" t="s">
        <v>4</v>
      </c>
    </row>
    <row r="2" spans="1:8" ht="18.75" customHeight="1" x14ac:dyDescent="0.25">
      <c r="A2" s="39" t="s">
        <v>35</v>
      </c>
      <c r="B2" s="39"/>
      <c r="C2"/>
      <c r="D2" s="59"/>
      <c r="E2" s="59"/>
      <c r="F2" s="8"/>
    </row>
    <row r="3" spans="1:8" ht="15" customHeight="1" x14ac:dyDescent="0.25">
      <c r="A3" s="58"/>
      <c r="B3" s="58"/>
      <c r="C3" s="58"/>
      <c r="D3" s="58"/>
      <c r="E3" s="58"/>
      <c r="F3" s="8"/>
    </row>
    <row r="4" spans="1:8" ht="30" customHeight="1" x14ac:dyDescent="0.25">
      <c r="A4" s="1" t="s">
        <v>34</v>
      </c>
      <c r="B4" s="2">
        <v>-210000</v>
      </c>
      <c r="D4" s="1" t="s">
        <v>34</v>
      </c>
      <c r="E4" s="2">
        <v>-500000</v>
      </c>
      <c r="G4" s="1" t="s">
        <v>34</v>
      </c>
      <c r="H4" s="2">
        <v>-210000</v>
      </c>
    </row>
    <row r="5" spans="1:8" x14ac:dyDescent="0.25">
      <c r="A5" s="1" t="s">
        <v>1</v>
      </c>
      <c r="B5" s="3">
        <v>0.04</v>
      </c>
      <c r="D5" s="1" t="s">
        <v>1</v>
      </c>
      <c r="E5" s="3">
        <v>0.06</v>
      </c>
      <c r="G5" s="1" t="s">
        <v>1</v>
      </c>
      <c r="H5" s="3">
        <v>0.04</v>
      </c>
    </row>
    <row r="6" spans="1:8" x14ac:dyDescent="0.25">
      <c r="A6" s="1" t="s">
        <v>2</v>
      </c>
      <c r="B6" s="4">
        <v>10</v>
      </c>
      <c r="D6" s="1" t="s">
        <v>6</v>
      </c>
      <c r="E6" s="2">
        <v>200000</v>
      </c>
      <c r="G6" s="1" t="s">
        <v>2</v>
      </c>
      <c r="H6" s="4">
        <v>10</v>
      </c>
    </row>
    <row r="7" spans="1:8" x14ac:dyDescent="0.25">
      <c r="A7" s="1" t="s">
        <v>6</v>
      </c>
      <c r="B7" s="2">
        <v>140000</v>
      </c>
      <c r="D7" s="1" t="s">
        <v>5</v>
      </c>
      <c r="E7" s="2">
        <v>35000</v>
      </c>
      <c r="G7" s="1" t="s">
        <v>6</v>
      </c>
      <c r="H7" s="2">
        <v>140000</v>
      </c>
    </row>
    <row r="8" spans="1:8" x14ac:dyDescent="0.25">
      <c r="A8" s="10" t="s">
        <v>5</v>
      </c>
      <c r="B8" s="13">
        <f>PMT(B5,B6,B4,B7)</f>
        <v>14230.366103109556</v>
      </c>
      <c r="D8" s="10" t="s">
        <v>2</v>
      </c>
      <c r="E8" s="15">
        <f>NPER(E5,E7,E4,E6)</f>
        <v>26.189890159742411</v>
      </c>
      <c r="G8" s="12" t="s">
        <v>5</v>
      </c>
      <c r="H8" s="53">
        <v>17000</v>
      </c>
    </row>
    <row r="9" spans="1:8" x14ac:dyDescent="0.25">
      <c r="B9" s="5"/>
      <c r="G9" s="10" t="s">
        <v>0</v>
      </c>
      <c r="H9" s="52">
        <f>H4-PV(H5,H6,H8,H7)</f>
        <v>22464.211884647404</v>
      </c>
    </row>
    <row r="10" spans="1:8" x14ac:dyDescent="0.25">
      <c r="A10" s="1" t="s">
        <v>1</v>
      </c>
      <c r="B10" s="3">
        <v>0.04</v>
      </c>
      <c r="D10" s="1" t="s">
        <v>34</v>
      </c>
      <c r="E10" s="2">
        <v>-400000</v>
      </c>
    </row>
    <row r="11" spans="1:8" x14ac:dyDescent="0.25">
      <c r="A11" s="1" t="s">
        <v>2</v>
      </c>
      <c r="B11" s="4">
        <v>10</v>
      </c>
      <c r="D11" s="1" t="s">
        <v>1</v>
      </c>
      <c r="E11" s="3">
        <v>0.05</v>
      </c>
    </row>
    <row r="12" spans="1:8" x14ac:dyDescent="0.25">
      <c r="A12" s="1" t="s">
        <v>6</v>
      </c>
      <c r="B12" s="2">
        <v>60000</v>
      </c>
      <c r="D12" s="1" t="s">
        <v>2</v>
      </c>
      <c r="E12" s="7">
        <v>15</v>
      </c>
    </row>
    <row r="13" spans="1:8" x14ac:dyDescent="0.25">
      <c r="A13" s="1" t="s">
        <v>5</v>
      </c>
      <c r="B13" s="2">
        <v>20000</v>
      </c>
      <c r="D13" s="1" t="s">
        <v>5</v>
      </c>
      <c r="E13" s="2">
        <v>35000</v>
      </c>
    </row>
    <row r="14" spans="1:8" x14ac:dyDescent="0.25">
      <c r="A14" s="10" t="s">
        <v>34</v>
      </c>
      <c r="B14" s="13">
        <f>PV(B10,B11,B13,B12)</f>
        <v>-202751.76571664863</v>
      </c>
      <c r="D14" s="10" t="s">
        <v>6</v>
      </c>
      <c r="E14" s="13">
        <f>FV(E11,E12,E13,E10)</f>
        <v>76321.54617658956</v>
      </c>
    </row>
    <row r="16" spans="1:8" x14ac:dyDescent="0.25">
      <c r="A16" s="1" t="s">
        <v>34</v>
      </c>
      <c r="B16" s="2">
        <v>-130000</v>
      </c>
    </row>
    <row r="17" spans="1:8" x14ac:dyDescent="0.25">
      <c r="A17" s="1" t="s">
        <v>2</v>
      </c>
      <c r="B17" s="4">
        <v>11</v>
      </c>
    </row>
    <row r="18" spans="1:8" x14ac:dyDescent="0.25">
      <c r="A18" s="1" t="s">
        <v>6</v>
      </c>
      <c r="B18" s="2">
        <v>60000</v>
      </c>
    </row>
    <row r="19" spans="1:8" x14ac:dyDescent="0.25">
      <c r="A19" s="1" t="s">
        <v>5</v>
      </c>
      <c r="B19" s="2">
        <v>18000</v>
      </c>
    </row>
    <row r="20" spans="1:8" x14ac:dyDescent="0.25">
      <c r="A20" s="10" t="s">
        <v>1</v>
      </c>
      <c r="B20" s="14">
        <f>RATE(B17,B19,B16,B18)</f>
        <v>0.1110984127023162</v>
      </c>
    </row>
    <row r="21" spans="1:8" ht="15.75" thickBot="1" x14ac:dyDescent="0.3">
      <c r="A21" s="9"/>
      <c r="B21" s="9"/>
      <c r="C21" s="9"/>
      <c r="D21" s="9"/>
      <c r="E21" s="9"/>
      <c r="F21" s="9"/>
      <c r="G21" s="9"/>
      <c r="H21" s="9"/>
    </row>
    <row r="22" spans="1:8" ht="15.75" thickTop="1" x14ac:dyDescent="0.25"/>
  </sheetData>
  <mergeCells count="2">
    <mergeCell ref="A3:E3"/>
    <mergeCell ref="D2:E2"/>
  </mergeCell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27"/>
  <sheetViews>
    <sheetView zoomScale="140" zoomScaleNormal="140" workbookViewId="0"/>
  </sheetViews>
  <sheetFormatPr baseColWidth="10" defaultColWidth="9.140625" defaultRowHeight="15" x14ac:dyDescent="0.25"/>
  <cols>
    <col min="1" max="1" width="18.42578125" style="8" customWidth="1"/>
    <col min="2" max="2" width="19.85546875" style="8" customWidth="1"/>
    <col min="3" max="3" width="4.28515625" style="8" customWidth="1"/>
    <col min="4" max="4" width="18.85546875" style="8" customWidth="1"/>
    <col min="5" max="5" width="17.42578125" style="8" customWidth="1"/>
    <col min="6" max="6" width="9.140625" style="8"/>
    <col min="7" max="7" width="14" style="8" customWidth="1"/>
    <col min="8" max="8" width="11.7109375" style="8" customWidth="1"/>
    <col min="9" max="9" width="9.140625" style="8"/>
    <col min="10" max="16384" width="9.140625" style="1"/>
  </cols>
  <sheetData>
    <row r="1" spans="1:8" x14ac:dyDescent="0.25">
      <c r="A1" s="16" t="s">
        <v>4</v>
      </c>
    </row>
    <row r="2" spans="1:8" ht="18" customHeight="1" x14ac:dyDescent="0.25">
      <c r="A2" s="25" t="s">
        <v>21</v>
      </c>
      <c r="B2" s="28"/>
    </row>
    <row r="3" spans="1:8" ht="20.25" customHeight="1" x14ac:dyDescent="0.25">
      <c r="A3" s="1" t="s">
        <v>24</v>
      </c>
    </row>
    <row r="4" spans="1:8" ht="29.25" customHeight="1" x14ac:dyDescent="0.25">
      <c r="A4" s="26"/>
      <c r="B4" s="26"/>
      <c r="C4" s="17"/>
      <c r="D4" s="60"/>
      <c r="E4" s="60"/>
      <c r="F4" s="41"/>
      <c r="G4" s="41"/>
      <c r="H4" s="41"/>
    </row>
    <row r="5" spans="1:8" x14ac:dyDescent="0.25">
      <c r="A5" s="8" t="s">
        <v>5</v>
      </c>
      <c r="B5" s="18">
        <v>-100000</v>
      </c>
      <c r="D5" s="8" t="s">
        <v>3</v>
      </c>
      <c r="E5" s="18">
        <v>100000</v>
      </c>
      <c r="H5" s="18"/>
    </row>
    <row r="6" spans="1:8" x14ac:dyDescent="0.25">
      <c r="A6" s="8" t="s">
        <v>1</v>
      </c>
      <c r="B6" s="19">
        <v>2.5000000000000001E-2</v>
      </c>
      <c r="D6" s="8" t="s">
        <v>1</v>
      </c>
      <c r="E6" s="19">
        <v>0.04</v>
      </c>
      <c r="H6" s="19"/>
    </row>
    <row r="7" spans="1:8" x14ac:dyDescent="0.25">
      <c r="A7" s="8" t="s">
        <v>2</v>
      </c>
      <c r="B7" s="16">
        <v>10</v>
      </c>
      <c r="D7" s="8" t="s">
        <v>2</v>
      </c>
      <c r="E7" s="16">
        <v>10</v>
      </c>
      <c r="H7" s="20"/>
    </row>
    <row r="8" spans="1:8" x14ac:dyDescent="0.25">
      <c r="A8" s="26" t="s">
        <v>3</v>
      </c>
      <c r="B8" s="50">
        <f>FV(B6,B7,B5)</f>
        <v>1120338.1767854283</v>
      </c>
      <c r="D8" s="26" t="s">
        <v>5</v>
      </c>
      <c r="E8" s="50">
        <f>E5/FV(E6,E7,1)</f>
        <v>-8329.094433013639</v>
      </c>
      <c r="H8" s="18"/>
    </row>
    <row r="9" spans="1:8" x14ac:dyDescent="0.25">
      <c r="A9" s="27"/>
      <c r="B9" s="49"/>
      <c r="D9" s="27"/>
      <c r="E9" s="49"/>
      <c r="H9" s="18"/>
    </row>
    <row r="10" spans="1:8" ht="53.25" customHeight="1" x14ac:dyDescent="0.25">
      <c r="A10" s="57" t="s">
        <v>22</v>
      </c>
      <c r="B10" s="57"/>
      <c r="C10" s="1"/>
      <c r="D10" s="57" t="s">
        <v>23</v>
      </c>
      <c r="E10" s="57"/>
    </row>
    <row r="11" spans="1:8" x14ac:dyDescent="0.25">
      <c r="A11" s="8" t="s">
        <v>5</v>
      </c>
      <c r="B11" s="18">
        <v>-11300</v>
      </c>
      <c r="D11" s="8" t="s">
        <v>5</v>
      </c>
      <c r="E11" s="18">
        <v>-120000</v>
      </c>
      <c r="H11" s="18"/>
    </row>
    <row r="12" spans="1:8" x14ac:dyDescent="0.25">
      <c r="A12" s="8" t="s">
        <v>2</v>
      </c>
      <c r="B12" s="16">
        <v>10</v>
      </c>
      <c r="D12" s="8" t="s">
        <v>1</v>
      </c>
      <c r="E12" s="19">
        <v>0.04</v>
      </c>
      <c r="H12" s="19"/>
    </row>
    <row r="13" spans="1:8" x14ac:dyDescent="0.25">
      <c r="A13" s="8" t="s">
        <v>3</v>
      </c>
      <c r="B13" s="18">
        <v>190000</v>
      </c>
      <c r="D13" s="8" t="s">
        <v>3</v>
      </c>
      <c r="E13" s="18">
        <v>1600000</v>
      </c>
      <c r="H13" s="22"/>
    </row>
    <row r="14" spans="1:8" ht="15.75" thickBot="1" x14ac:dyDescent="0.3">
      <c r="A14" s="23" t="s">
        <v>1</v>
      </c>
      <c r="B14" s="47">
        <f>RATE(B12,B11,0,B13)</f>
        <v>0.11114087885407908</v>
      </c>
      <c r="D14" s="23" t="s">
        <v>2</v>
      </c>
      <c r="E14" s="48">
        <f>NPER(E12,E11,,E13)</f>
        <v>10.898425358978418</v>
      </c>
      <c r="H14" s="21"/>
    </row>
    <row r="15" spans="1:8" ht="15.75" thickTop="1" x14ac:dyDescent="0.25">
      <c r="A15" s="27"/>
      <c r="B15" s="27"/>
    </row>
    <row r="17" spans="1:6" x14ac:dyDescent="0.25">
      <c r="A17" s="1"/>
      <c r="B17" s="1"/>
      <c r="E17" s="18"/>
    </row>
    <row r="18" spans="1:6" x14ac:dyDescent="0.25">
      <c r="A18" s="1"/>
      <c r="B18" s="1"/>
      <c r="D18" s="8" t="s">
        <v>9</v>
      </c>
      <c r="E18" s="24"/>
    </row>
    <row r="19" spans="1:6" x14ac:dyDescent="0.25">
      <c r="A19" s="1"/>
      <c r="B19" s="1"/>
      <c r="E19" s="16"/>
    </row>
    <row r="20" spans="1:6" x14ac:dyDescent="0.25">
      <c r="A20" s="1"/>
      <c r="B20" s="1"/>
      <c r="E20" s="18"/>
    </row>
    <row r="21" spans="1:6" x14ac:dyDescent="0.25">
      <c r="E21" s="18"/>
    </row>
    <row r="22" spans="1:6" x14ac:dyDescent="0.25">
      <c r="A22" s="1"/>
      <c r="B22" s="1"/>
      <c r="F22" s="24"/>
    </row>
    <row r="23" spans="1:6" x14ac:dyDescent="0.25">
      <c r="A23" s="1"/>
      <c r="B23" s="1"/>
    </row>
    <row r="24" spans="1:6" x14ac:dyDescent="0.25">
      <c r="A24" s="1"/>
      <c r="B24" s="1"/>
    </row>
    <row r="25" spans="1:6" x14ac:dyDescent="0.25">
      <c r="A25" s="1"/>
      <c r="B25" s="1"/>
    </row>
    <row r="27" spans="1:6" x14ac:dyDescent="0.25">
      <c r="F27" s="18"/>
    </row>
  </sheetData>
  <mergeCells count="3">
    <mergeCell ref="A10:B10"/>
    <mergeCell ref="D10:E10"/>
    <mergeCell ref="D4:E4"/>
  </mergeCells>
  <printOptions gridLines="1"/>
  <pageMargins left="0.75" right="0.75" top="1" bottom="1" header="0.5" footer="0.5"/>
  <pageSetup paperSize="9" orientation="portrait" r:id="rId1"/>
  <headerFooter alignWithMargins="0"/>
  <drawing r:id="rId2"/>
  <legacyDrawing r:id="rId3"/>
  <oleObjects>
    <mc:AlternateContent xmlns:mc="http://schemas.openxmlformats.org/markup-compatibility/2006">
      <mc:Choice Requires="x14">
        <oleObject progId="Equation.3" shapeId="6147" r:id="rId4">
          <objectPr defaultSize="0" autoPict="0" r:id="rId5">
            <anchor moveWithCells="1" sizeWithCells="1">
              <from>
                <xdr:col>2</xdr:col>
                <xdr:colOff>266700</xdr:colOff>
                <xdr:row>2</xdr:row>
                <xdr:rowOff>200025</xdr:rowOff>
              </from>
              <to>
                <xdr:col>3</xdr:col>
                <xdr:colOff>723900</xdr:colOff>
                <xdr:row>4</xdr:row>
                <xdr:rowOff>85725</xdr:rowOff>
              </to>
            </anchor>
          </objectPr>
        </oleObject>
      </mc:Choice>
      <mc:Fallback>
        <oleObject progId="Equation.3" shapeId="6147" r:id="rId4"/>
      </mc:Fallback>
    </mc:AlternateContent>
    <mc:AlternateContent xmlns:mc="http://schemas.openxmlformats.org/markup-compatibility/2006">
      <mc:Choice Requires="x14">
        <oleObject progId="Equation.3" shapeId="6148" r:id="rId6">
          <objectPr defaultSize="0" autoPict="0" r:id="rId7">
            <anchor moveWithCells="1" sizeWithCells="1">
              <from>
                <xdr:col>0</xdr:col>
                <xdr:colOff>0</xdr:colOff>
                <xdr:row>2</xdr:row>
                <xdr:rowOff>200025</xdr:rowOff>
              </from>
              <to>
                <xdr:col>0</xdr:col>
                <xdr:colOff>733425</xdr:colOff>
                <xdr:row>4</xdr:row>
                <xdr:rowOff>85725</xdr:rowOff>
              </to>
            </anchor>
          </objectPr>
        </oleObject>
      </mc:Choice>
      <mc:Fallback>
        <oleObject progId="Equation.3" shapeId="6148" r:id="rId6"/>
      </mc:Fallback>
    </mc:AlternateContent>
  </oleObjec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Regneark</vt:lpstr>
      </vt:variant>
      <vt:variant>
        <vt:i4>4</vt:i4>
      </vt:variant>
    </vt:vector>
  </HeadingPairs>
  <TitlesOfParts>
    <vt:vector size="4" baseType="lpstr">
      <vt:lpstr>Fane 1</vt:lpstr>
      <vt:lpstr>Fane 2 </vt:lpstr>
      <vt:lpstr>Fane 3</vt:lpstr>
      <vt:lpstr>Fane 4</vt:lpstr>
    </vt:vector>
  </TitlesOfParts>
  <Company>Norges Handelshøyskole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 Ivar Gjærum</dc:creator>
  <cp:lastModifiedBy>Malgorzata Golinska</cp:lastModifiedBy>
  <cp:lastPrinted>2008-02-16T11:32:11Z</cp:lastPrinted>
  <dcterms:created xsi:type="dcterms:W3CDTF">2007-11-28T11:50:43Z</dcterms:created>
  <dcterms:modified xsi:type="dcterms:W3CDTF">2015-11-20T10:26:51Z</dcterms:modified>
</cp:coreProperties>
</file>