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625" windowHeight="4590" activeTab="2"/>
  </bookViews>
  <sheets>
    <sheet name="Tabell 8.3" sheetId="1" r:id="rId1"/>
    <sheet name="Tabell 8.4" sheetId="2" r:id="rId2"/>
    <sheet name="Tabell 8.7" sheetId="3" r:id="rId3"/>
  </sheets>
  <definedNames/>
  <calcPr fullCalcOnLoad="1"/>
</workbook>
</file>

<file path=xl/comments1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Her beregnes kontantstrøm til eierne i to tilstander basert på prosjektets kontanstrøm før skatt, renter og avdrag, samt skattebetalinger. Tall med fet skrift er inngangsdata. Modellen brukes i tabell 8.3 og 8.4.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Beregning av egenkapitalstrøm etter skatt basert på data om kontanstrøm fra driften etter skatt, låneopptak, avdragstid, rentesats og skattesats. Tall med fet skrift er inngangsdata. Modellen brukes i tabell 8.7.
</t>
        </r>
      </text>
    </comment>
  </commentList>
</comments>
</file>

<file path=xl/sharedStrings.xml><?xml version="1.0" encoding="utf-8"?>
<sst xmlns="http://schemas.openxmlformats.org/spreadsheetml/2006/main" count="48" uniqueCount="27">
  <si>
    <t xml:space="preserve"> </t>
  </si>
  <si>
    <t>Prosjektets kontantstrøm før skatt</t>
  </si>
  <si>
    <t>Renter og avdrag</t>
  </si>
  <si>
    <t>Skatt</t>
  </si>
  <si>
    <t>Til eierne</t>
  </si>
  <si>
    <t>Renter og avdrag (forpliktelse = 12)</t>
  </si>
  <si>
    <t>Kontantstrøm fra</t>
  </si>
  <si>
    <t>driften etter skatt</t>
  </si>
  <si>
    <t>Investering</t>
  </si>
  <si>
    <t>Låneopptak</t>
  </si>
  <si>
    <t>Avdrag</t>
  </si>
  <si>
    <t>Lånerente</t>
  </si>
  <si>
    <t>Lånebeløp</t>
  </si>
  <si>
    <t>Avdragstid</t>
  </si>
  <si>
    <t>Annuitet</t>
  </si>
  <si>
    <t>Restlån</t>
  </si>
  <si>
    <t>Renter etter skatt</t>
  </si>
  <si>
    <t>Skattesats</t>
  </si>
  <si>
    <t>etter skatt</t>
  </si>
  <si>
    <t>Egenkapitalstrøm</t>
  </si>
  <si>
    <t>Renter før skatt</t>
  </si>
  <si>
    <t>Hjelpelinjer:</t>
  </si>
  <si>
    <t>Rente+avdrag</t>
  </si>
  <si>
    <t>Oppgangstider</t>
  </si>
  <si>
    <t>Nedgangstider</t>
  </si>
  <si>
    <t>Les dette</t>
  </si>
  <si>
    <t>Internrente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</si>
</sst>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4.140625" style="7" customWidth="1"/>
    <col min="3" max="3" width="14.28125" style="7" customWidth="1"/>
    <col min="4" max="5" width="9.140625" style="8" customWidth="1"/>
    <col min="6" max="6" width="9.140625" style="9" customWidth="1"/>
    <col min="7" max="7" width="9.140625" style="10" customWidth="1"/>
    <col min="8" max="11" width="9.140625" style="8" customWidth="1"/>
    <col min="12" max="16384" width="9.140625" style="1" customWidth="1"/>
  </cols>
  <sheetData>
    <row r="1" ht="12.75">
      <c r="A1" s="1" t="s">
        <v>25</v>
      </c>
    </row>
    <row r="2" ht="12.75"/>
    <row r="3" spans="1:3" ht="12.75">
      <c r="A3" s="3"/>
      <c r="B3" s="11" t="s">
        <v>23</v>
      </c>
      <c r="C3" s="11" t="s">
        <v>24</v>
      </c>
    </row>
    <row r="4" spans="1:3" ht="12.75">
      <c r="A4" s="1" t="s">
        <v>1</v>
      </c>
      <c r="B4" s="19">
        <v>40</v>
      </c>
      <c r="C4" s="19">
        <v>11</v>
      </c>
    </row>
    <row r="5" spans="1:3" ht="12.75">
      <c r="A5" s="1" t="s">
        <v>2</v>
      </c>
      <c r="B5" s="19">
        <v>-6</v>
      </c>
      <c r="C5" s="19">
        <v>-6</v>
      </c>
    </row>
    <row r="6" spans="1:3" ht="12.75">
      <c r="A6" s="3" t="s">
        <v>3</v>
      </c>
      <c r="B6" s="20">
        <v>-11</v>
      </c>
      <c r="C6" s="20">
        <v>-3</v>
      </c>
    </row>
    <row r="7" spans="1:3" ht="13.5" thickBot="1">
      <c r="A7" s="4" t="s">
        <v>4</v>
      </c>
      <c r="B7" s="14">
        <v>23</v>
      </c>
      <c r="C7" s="14">
        <v>2</v>
      </c>
    </row>
    <row r="8" ht="13.5" thickTop="1"/>
    <row r="18" ht="12.75">
      <c r="C18" s="7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zoomScalePageLayoutView="0" workbookViewId="0" topLeftCell="A1">
      <selection activeCell="D47" sqref="D47"/>
    </sheetView>
  </sheetViews>
  <sheetFormatPr defaultColWidth="9.140625" defaultRowHeight="12.75"/>
  <cols>
    <col min="1" max="1" width="31.421875" style="1" customWidth="1"/>
    <col min="2" max="2" width="14.140625" style="7" customWidth="1"/>
    <col min="3" max="3" width="14.28125" style="7" customWidth="1"/>
    <col min="4" max="5" width="9.140625" style="8" customWidth="1"/>
    <col min="6" max="6" width="9.140625" style="9" customWidth="1"/>
    <col min="7" max="7" width="9.140625" style="10" customWidth="1"/>
    <col min="8" max="11" width="9.140625" style="8" customWidth="1"/>
    <col min="12" max="16384" width="9.140625" style="1" customWidth="1"/>
  </cols>
  <sheetData>
    <row r="2" spans="1:3" ht="12.75">
      <c r="A2" s="3"/>
      <c r="B2" s="11" t="s">
        <v>23</v>
      </c>
      <c r="C2" s="11" t="s">
        <v>24</v>
      </c>
    </row>
    <row r="3" spans="1:3" ht="12.75">
      <c r="A3" s="1" t="s">
        <v>1</v>
      </c>
      <c r="B3" s="12">
        <v>40</v>
      </c>
      <c r="C3" s="12">
        <v>11</v>
      </c>
    </row>
    <row r="4" spans="1:3" ht="12.75">
      <c r="A4" s="1" t="s">
        <v>5</v>
      </c>
      <c r="B4" s="12">
        <v>-12</v>
      </c>
      <c r="C4" s="12">
        <v>-11</v>
      </c>
    </row>
    <row r="5" spans="1:3" ht="12.75">
      <c r="A5" s="3" t="s">
        <v>3</v>
      </c>
      <c r="B5" s="13">
        <v>-11</v>
      </c>
      <c r="C5" s="13">
        <v>0</v>
      </c>
    </row>
    <row r="6" spans="1:3" ht="13.5" thickBot="1">
      <c r="A6" s="4" t="s">
        <v>4</v>
      </c>
      <c r="B6" s="14">
        <v>17</v>
      </c>
      <c r="C6" s="14">
        <v>0</v>
      </c>
    </row>
    <row r="7" ht="13.5" thickTop="1"/>
    <row r="47" ht="12.75">
      <c r="D47" s="8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7.00390625" style="1" customWidth="1"/>
    <col min="2" max="2" width="10.57421875" style="2" customWidth="1"/>
    <col min="3" max="5" width="8.421875" style="2" customWidth="1"/>
    <col min="6" max="16384" width="9.140625" style="1" customWidth="1"/>
  </cols>
  <sheetData>
    <row r="1" ht="12.75">
      <c r="A1" s="6" t="s">
        <v>25</v>
      </c>
    </row>
    <row r="2" ht="12.75">
      <c r="A2" s="6"/>
    </row>
    <row r="3" spans="1:2" ht="12.75">
      <c r="A3" s="1" t="s">
        <v>8</v>
      </c>
      <c r="B3" s="21">
        <v>20000</v>
      </c>
    </row>
    <row r="4" spans="1:2" ht="12.75">
      <c r="A4" s="1" t="s">
        <v>11</v>
      </c>
      <c r="B4" s="22">
        <v>0.07</v>
      </c>
    </row>
    <row r="5" spans="1:2" ht="12.75">
      <c r="A5" s="1" t="s">
        <v>12</v>
      </c>
      <c r="B5" s="21">
        <v>12000</v>
      </c>
    </row>
    <row r="6" spans="1:2" ht="12.75">
      <c r="A6" s="1" t="s">
        <v>13</v>
      </c>
      <c r="B6" s="21">
        <v>3</v>
      </c>
    </row>
    <row r="7" spans="1:2" ht="12.75">
      <c r="A7" s="1" t="s">
        <v>17</v>
      </c>
      <c r="B7" s="23">
        <v>0.28</v>
      </c>
    </row>
    <row r="9" spans="1:5" ht="12.75">
      <c r="A9" s="1" t="s">
        <v>14</v>
      </c>
      <c r="B9" s="16">
        <f>-PMT(B4,B6,B5)</f>
        <v>4572.619988180036</v>
      </c>
      <c r="C9" s="16"/>
      <c r="D9" s="16"/>
      <c r="E9" s="16"/>
    </row>
    <row r="10" spans="1:7" ht="12.75">
      <c r="A10" s="3"/>
      <c r="B10" s="17">
        <v>2009</v>
      </c>
      <c r="C10" s="17">
        <v>2010</v>
      </c>
      <c r="D10" s="17">
        <v>2011</v>
      </c>
      <c r="E10" s="17">
        <v>2012</v>
      </c>
      <c r="G10" s="1" t="s">
        <v>26</v>
      </c>
    </row>
    <row r="11" spans="1:5" ht="12.75">
      <c r="A11" s="1" t="s">
        <v>6</v>
      </c>
      <c r="B11" s="16"/>
      <c r="C11" s="16"/>
      <c r="D11" s="16"/>
      <c r="E11" s="16"/>
    </row>
    <row r="12" spans="1:7" ht="12.75">
      <c r="A12" s="1" t="s">
        <v>7</v>
      </c>
      <c r="B12" s="16">
        <f>-B3</f>
        <v>-20000</v>
      </c>
      <c r="C12" s="16">
        <v>9000</v>
      </c>
      <c r="D12" s="16">
        <v>8000</v>
      </c>
      <c r="E12" s="16">
        <v>7000</v>
      </c>
      <c r="G12" s="5">
        <f>IRR(B12:E12)</f>
        <v>0.10155940434974904</v>
      </c>
    </row>
    <row r="13" spans="1:5" ht="12.75">
      <c r="A13" s="1" t="s">
        <v>9</v>
      </c>
      <c r="B13" s="16">
        <f>B5</f>
        <v>12000</v>
      </c>
      <c r="C13" s="16"/>
      <c r="D13" s="16"/>
      <c r="E13" s="16"/>
    </row>
    <row r="14" spans="1:5" ht="12.75">
      <c r="A14" s="1" t="s">
        <v>16</v>
      </c>
      <c r="B14" s="16"/>
      <c r="C14" s="16">
        <f>-C19*(1-$B$7)</f>
        <v>-604.8000000000001</v>
      </c>
      <c r="D14" s="16">
        <f>-D19*(1-$B$7)</f>
        <v>-416.6759525957263</v>
      </c>
      <c r="E14" s="16">
        <f>-E19*(1-$B$7)</f>
        <v>-215.38322187315325</v>
      </c>
    </row>
    <row r="15" spans="1:10" ht="12.75">
      <c r="A15" s="3" t="s">
        <v>10</v>
      </c>
      <c r="B15" s="17"/>
      <c r="C15" s="17">
        <f>-($B$9-C19)</f>
        <v>-3732.6199881800358</v>
      </c>
      <c r="D15" s="17">
        <f>-($B$9-D19)</f>
        <v>-3993.903387352638</v>
      </c>
      <c r="E15" s="17">
        <f>-($B$9-E19)</f>
        <v>-4273.476624467323</v>
      </c>
      <c r="G15" s="15">
        <f>SUM(C15:E15)</f>
        <v>-11999.999999999996</v>
      </c>
      <c r="J15" s="1" t="s">
        <v>0</v>
      </c>
    </row>
    <row r="16" spans="1:5" ht="12.75">
      <c r="A16" s="1" t="s">
        <v>19</v>
      </c>
      <c r="B16" s="16"/>
      <c r="C16" s="16"/>
      <c r="D16" s="16"/>
      <c r="E16" s="16"/>
    </row>
    <row r="17" spans="1:7" ht="12.75">
      <c r="A17" s="3" t="s">
        <v>18</v>
      </c>
      <c r="B17" s="17">
        <f>B12+B13</f>
        <v>-8000</v>
      </c>
      <c r="C17" s="17">
        <f>C12+C14+C15</f>
        <v>4662.580011819965</v>
      </c>
      <c r="D17" s="17">
        <f>D12+D14+D15</f>
        <v>3589.420660051636</v>
      </c>
      <c r="E17" s="17">
        <f>E12+E14+E15</f>
        <v>2511.140153659524</v>
      </c>
      <c r="G17" s="5">
        <f>IRR(B17:E17)</f>
        <v>0.1849927630491581</v>
      </c>
    </row>
    <row r="18" spans="1:5" ht="12.75">
      <c r="A18" s="1" t="s">
        <v>21</v>
      </c>
      <c r="B18" s="16"/>
      <c r="C18" s="16"/>
      <c r="D18" s="16"/>
      <c r="E18" s="16"/>
    </row>
    <row r="19" spans="1:5" ht="12.75">
      <c r="A19" s="1" t="s">
        <v>20</v>
      </c>
      <c r="B19" s="16"/>
      <c r="C19" s="16">
        <f>B20*$B$4</f>
        <v>840.0000000000001</v>
      </c>
      <c r="D19" s="16">
        <f>C20*$B$4</f>
        <v>578.7166008273977</v>
      </c>
      <c r="E19" s="16">
        <f>D20*$B$4</f>
        <v>299.14336371271287</v>
      </c>
    </row>
    <row r="20" spans="1:5" ht="13.5" thickBot="1">
      <c r="A20" s="4" t="s">
        <v>15</v>
      </c>
      <c r="B20" s="18">
        <f>B13</f>
        <v>12000</v>
      </c>
      <c r="C20" s="18">
        <f>B20+C15</f>
        <v>8267.380011819965</v>
      </c>
      <c r="D20" s="18">
        <f>C20+D15</f>
        <v>4273.4766244673265</v>
      </c>
      <c r="E20" s="18">
        <f>D20+E15</f>
        <v>0</v>
      </c>
    </row>
    <row r="21" ht="13.5" thickTop="1">
      <c r="E21" s="2" t="s">
        <v>0</v>
      </c>
    </row>
    <row r="22" spans="1:5" ht="12.75">
      <c r="A22" s="1" t="s">
        <v>22</v>
      </c>
      <c r="C22" s="16">
        <f>C19-C15</f>
        <v>4572.619988180036</v>
      </c>
      <c r="D22" s="16">
        <f>D19-D15</f>
        <v>4572.619988180036</v>
      </c>
      <c r="E22" s="16">
        <f>E19-E15</f>
        <v>4572.619988180036</v>
      </c>
    </row>
    <row r="24" ht="12.75">
      <c r="H24" s="1" t="s">
        <v>0</v>
      </c>
    </row>
    <row r="25" ht="12.75">
      <c r="H25" s="1" t="s">
        <v>0</v>
      </c>
    </row>
    <row r="26" ht="12.75">
      <c r="G26" s="1" t="s">
        <v>0</v>
      </c>
    </row>
    <row r="31" spans="8:11" ht="12.75">
      <c r="H31" s="1" t="s">
        <v>0</v>
      </c>
      <c r="I31" s="1" t="s">
        <v>0</v>
      </c>
      <c r="J31" s="1" t="s">
        <v>0</v>
      </c>
      <c r="K31" s="1" t="s">
        <v>0</v>
      </c>
    </row>
    <row r="33" ht="12.75">
      <c r="J33" s="1" t="s">
        <v>0</v>
      </c>
    </row>
    <row r="44" ht="12.75">
      <c r="I44" s="1" t="s">
        <v>0</v>
      </c>
    </row>
    <row r="46" ht="12.75">
      <c r="I46" s="1" t="s">
        <v>0</v>
      </c>
    </row>
    <row r="49" spans="6:7" ht="12.75">
      <c r="F49" s="1" t="s">
        <v>0</v>
      </c>
      <c r="G49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May Lis Ruus</cp:lastModifiedBy>
  <cp:lastPrinted>2008-07-21T09:53:55Z</cp:lastPrinted>
  <dcterms:created xsi:type="dcterms:W3CDTF">2007-01-01T19:46:20Z</dcterms:created>
  <dcterms:modified xsi:type="dcterms:W3CDTF">2009-03-18T12:37:51Z</dcterms:modified>
  <cp:category/>
  <cp:version/>
  <cp:contentType/>
  <cp:contentStatus/>
</cp:coreProperties>
</file>