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625" windowHeight="4590" activeTab="2"/>
  </bookViews>
  <sheets>
    <sheet name="Tabell 7.1" sheetId="1" r:id="rId1"/>
    <sheet name="Tabell 7.2" sheetId="2" r:id="rId2"/>
    <sheet name="Tabell 7.3" sheetId="3" r:id="rId3"/>
    <sheet name="Tabell 7.6" sheetId="4" r:id="rId4"/>
    <sheet name="Oppgave 7.4" sheetId="5" r:id="rId5"/>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en sannsynlighetsfordeling med inntil tre mulige utfall. Tall i fet skrift er inngangsdata. Modellen er brukt i tabell 7.1.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Tall og ord med fet skrift er inngangsdata. Modellen er brukt i tabell 7.2.</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Her beregnes betaverdi for et prosjekt. Tall og ord med fet skrift er inngangsdata. Modellen er brukt i tabell 7.3.</t>
        </r>
        <r>
          <rPr>
            <sz val="8"/>
            <rFont val="Tahoma"/>
            <family val="2"/>
          </rPr>
          <t xml:space="preserve">
</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nominell egenkapitalkostnad etter skatt for et prosjekt. Tall og ord med fet skrift er inngangsdata. Modellen er brukt i tabell 7.6.
</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 xml:space="preserve">Prosentvis månedsavkastning på Oslo Børs (markedet) og for Orkla-aksjen over perioden fra september 2005 til august 2007.
</t>
        </r>
        <r>
          <rPr>
            <sz val="8"/>
            <rFont val="Tahoma"/>
            <family val="2"/>
          </rPr>
          <t xml:space="preserve">
</t>
        </r>
      </text>
    </comment>
  </commentList>
</comments>
</file>

<file path=xl/sharedStrings.xml><?xml version="1.0" encoding="utf-8"?>
<sst xmlns="http://schemas.openxmlformats.org/spreadsheetml/2006/main" count="89" uniqueCount="65">
  <si>
    <t xml:space="preserve"> </t>
  </si>
  <si>
    <t>i</t>
  </si>
  <si>
    <t>1. Tilstand</t>
  </si>
  <si>
    <t>Forventning</t>
  </si>
  <si>
    <t>Std</t>
  </si>
  <si>
    <t>Std/forventning</t>
  </si>
  <si>
    <t>År</t>
  </si>
  <si>
    <t>Avkastning,</t>
  </si>
  <si>
    <t>Snøgrep</t>
  </si>
  <si>
    <t>markedet</t>
  </si>
  <si>
    <t>Avkastning -</t>
  </si>
  <si>
    <t>gj.snittsavkastning</t>
  </si>
  <si>
    <t>for Snøgrep</t>
  </si>
  <si>
    <t>for markedet</t>
  </si>
  <si>
    <t>Kolonne 5</t>
  </si>
  <si>
    <t>Gj.snitt</t>
  </si>
  <si>
    <t>Varians</t>
  </si>
  <si>
    <t>Sum</t>
  </si>
  <si>
    <t>Kovarians</t>
  </si>
  <si>
    <t>Selskap</t>
  </si>
  <si>
    <t>Beta</t>
  </si>
  <si>
    <t>Orkla</t>
  </si>
  <si>
    <t>Telenor</t>
  </si>
  <si>
    <t>Farstad Shipping</t>
  </si>
  <si>
    <t>Rieber &amp; Søn</t>
  </si>
  <si>
    <t>Funcon</t>
  </si>
  <si>
    <t>Veidekke</t>
  </si>
  <si>
    <t>Hafslund</t>
  </si>
  <si>
    <t>1,0</t>
  </si>
  <si>
    <t>Renewable Energy Corp. (REC)</t>
  </si>
  <si>
    <t>Questerre Energy Corp.</t>
  </si>
  <si>
    <t>Eltek</t>
  </si>
  <si>
    <t>0,9</t>
  </si>
  <si>
    <t>Egenkapitalbeta</t>
  </si>
  <si>
    <t xml:space="preserve">E(X) </t>
  </si>
  <si>
    <t xml:space="preserve">Std(X) </t>
  </si>
  <si>
    <t xml:space="preserve">Var(X) </t>
  </si>
  <si>
    <t>2. Sannsynlighet</t>
  </si>
  <si>
    <t>3. Kjetting</t>
  </si>
  <si>
    <t>4. Snøskuffe</t>
  </si>
  <si>
    <t>5. Totalt</t>
  </si>
  <si>
    <t>6. Snøskuffebidrag</t>
  </si>
  <si>
    <t>mult. med</t>
  </si>
  <si>
    <t>Les dette</t>
  </si>
  <si>
    <t>2. Middels snø</t>
  </si>
  <si>
    <t>1. Lite snø</t>
  </si>
  <si>
    <t>3. Mye snø</t>
  </si>
  <si>
    <t>2005</t>
  </si>
  <si>
    <t>2006</t>
  </si>
  <si>
    <t>2007</t>
  </si>
  <si>
    <t>2008</t>
  </si>
  <si>
    <t>2009</t>
  </si>
  <si>
    <t>Markedet</t>
  </si>
  <si>
    <t>Tidspunkt</t>
  </si>
  <si>
    <r>
      <t>p</t>
    </r>
    <r>
      <rPr>
        <vertAlign val="subscript"/>
        <sz val="11"/>
        <rFont val="Times New Roman"/>
        <family val="1"/>
      </rPr>
      <t>i</t>
    </r>
  </si>
  <si>
    <r>
      <t>X</t>
    </r>
    <r>
      <rPr>
        <vertAlign val="subscript"/>
        <sz val="11"/>
        <rFont val="Times New Roman"/>
        <family val="1"/>
      </rPr>
      <t>i</t>
    </r>
  </si>
  <si>
    <r>
      <t>p</t>
    </r>
    <r>
      <rPr>
        <vertAlign val="subscript"/>
        <sz val="11"/>
        <rFont val="Times New Roman"/>
        <family val="1"/>
      </rPr>
      <t>i</t>
    </r>
    <r>
      <rPr>
        <vertAlign val="superscript"/>
        <sz val="11"/>
        <rFont val="Times New Roman"/>
        <family val="1"/>
      </rPr>
      <t>.</t>
    </r>
    <r>
      <rPr>
        <sz val="11"/>
        <rFont val="Times New Roman"/>
        <family val="1"/>
      </rPr>
      <t>X</t>
    </r>
    <r>
      <rPr>
        <vertAlign val="subscript"/>
        <sz val="11"/>
        <rFont val="Times New Roman"/>
        <family val="1"/>
      </rPr>
      <t>i</t>
    </r>
  </si>
  <si>
    <r>
      <t>X</t>
    </r>
    <r>
      <rPr>
        <vertAlign val="subscript"/>
        <sz val="11"/>
        <rFont val="Times New Roman"/>
        <family val="1"/>
      </rPr>
      <t>i</t>
    </r>
    <r>
      <rPr>
        <sz val="11"/>
        <rFont val="Times New Roman"/>
        <family val="1"/>
      </rPr>
      <t>-E(X)</t>
    </r>
  </si>
  <si>
    <r>
      <t>(X</t>
    </r>
    <r>
      <rPr>
        <vertAlign val="subscript"/>
        <sz val="11"/>
        <rFont val="Times New Roman"/>
        <family val="1"/>
      </rPr>
      <t>i</t>
    </r>
    <r>
      <rPr>
        <sz val="11"/>
        <rFont val="Times New Roman"/>
        <family val="1"/>
      </rPr>
      <t>-E(X))</t>
    </r>
    <r>
      <rPr>
        <vertAlign val="superscript"/>
        <sz val="11"/>
        <rFont val="Times New Roman"/>
        <family val="1"/>
      </rPr>
      <t>2</t>
    </r>
  </si>
  <si>
    <r>
      <t>p</t>
    </r>
    <r>
      <rPr>
        <vertAlign val="subscript"/>
        <sz val="11"/>
        <rFont val="Times New Roman"/>
        <family val="1"/>
      </rPr>
      <t>i</t>
    </r>
    <r>
      <rPr>
        <vertAlign val="superscript"/>
        <sz val="11"/>
        <rFont val="Times New Roman"/>
        <family val="1"/>
      </rPr>
      <t>.</t>
    </r>
    <r>
      <rPr>
        <sz val="11"/>
        <rFont val="Times New Roman"/>
        <family val="1"/>
      </rPr>
      <t>(X</t>
    </r>
    <r>
      <rPr>
        <vertAlign val="subscript"/>
        <sz val="11"/>
        <rFont val="Times New Roman"/>
        <family val="1"/>
      </rPr>
      <t>i</t>
    </r>
    <r>
      <rPr>
        <sz val="11"/>
        <rFont val="Times New Roman"/>
        <family val="1"/>
      </rPr>
      <t>-E(X))</t>
    </r>
    <r>
      <rPr>
        <vertAlign val="superscript"/>
        <sz val="11"/>
        <rFont val="Times New Roman"/>
        <family val="1"/>
      </rPr>
      <t>2</t>
    </r>
  </si>
  <si>
    <r>
      <t>Kolonne 4</t>
    </r>
    <r>
      <rPr>
        <vertAlign val="superscript"/>
        <sz val="11"/>
        <rFont val="Times New Roman"/>
        <family val="1"/>
      </rPr>
      <t xml:space="preserve"> </t>
    </r>
  </si>
  <si>
    <t>rf (1-s), %</t>
  </si>
  <si>
    <t>Risikopremie, %</t>
  </si>
  <si>
    <t xml:space="preserve">Nominell egenkapitalkostnad </t>
  </si>
  <si>
    <t>etter skatt</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</si>
</sst>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44">
    <font>
      <sz val="10"/>
      <name val="Arial"/>
      <family val="0"/>
    </font>
    <font>
      <sz val="11"/>
      <color indexed="8"/>
      <name val="Calibri"/>
      <family val="2"/>
    </font>
    <font>
      <sz val="8"/>
      <name val="Arial"/>
      <family val="0"/>
    </font>
    <font>
      <sz val="8"/>
      <name val="Tahoma"/>
      <family val="2"/>
    </font>
    <font>
      <b/>
      <sz val="11"/>
      <name val="Times New Roman"/>
      <family val="1"/>
    </font>
    <font>
      <sz val="11"/>
      <name val="Times New Roman"/>
      <family val="1"/>
    </font>
    <font>
      <vertAlign val="subscript"/>
      <sz val="11"/>
      <name val="Times New Roman"/>
      <family val="1"/>
    </font>
    <font>
      <vertAlign val="superscript"/>
      <sz val="11"/>
      <name val="Times New Roman"/>
      <family val="1"/>
    </font>
    <font>
      <b/>
      <i/>
      <sz val="11"/>
      <name val="Times New Roman"/>
      <family val="1"/>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0" applyNumberFormat="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1" applyNumberFormat="0" applyAlignment="0" applyProtection="0"/>
    <xf numFmtId="0" fontId="33" fillId="0" borderId="2" applyNumberFormat="0" applyFill="0" applyAlignment="0" applyProtection="0"/>
    <xf numFmtId="0" fontId="34" fillId="24" borderId="3" applyNumberFormat="0" applyAlignment="0" applyProtection="0"/>
    <xf numFmtId="0" fontId="0" fillId="25" borderId="4" applyNumberFormat="0" applyFont="0" applyAlignment="0" applyProtection="0"/>
    <xf numFmtId="0" fontId="35" fillId="26"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9" applyNumberFormat="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59">
    <xf numFmtId="0" fontId="0" fillId="0" borderId="0" xfId="0" applyAlignment="1">
      <alignment/>
    </xf>
    <xf numFmtId="0" fontId="4"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Border="1" applyAlignment="1">
      <alignment horizontal="right"/>
    </xf>
    <xf numFmtId="2" fontId="4" fillId="0" borderId="0" xfId="0" applyNumberFormat="1" applyFont="1" applyAlignment="1">
      <alignment horizontal="right"/>
    </xf>
    <xf numFmtId="1" fontId="4" fillId="0" borderId="0" xfId="0" applyNumberFormat="1" applyFont="1" applyAlignment="1">
      <alignment horizontal="right"/>
    </xf>
    <xf numFmtId="1" fontId="5" fillId="0" borderId="0" xfId="0" applyNumberFormat="1" applyFont="1" applyAlignment="1">
      <alignment horizontal="right"/>
    </xf>
    <xf numFmtId="2" fontId="5" fillId="0" borderId="0" xfId="0" applyNumberFormat="1" applyFont="1" applyAlignment="1">
      <alignment horizontal="right"/>
    </xf>
    <xf numFmtId="2" fontId="4" fillId="0" borderId="10" xfId="0" applyNumberFormat="1" applyFont="1" applyBorder="1" applyAlignment="1">
      <alignment horizontal="right"/>
    </xf>
    <xf numFmtId="1" fontId="4" fillId="0" borderId="10" xfId="0" applyNumberFormat="1" applyFont="1" applyBorder="1" applyAlignment="1">
      <alignment horizontal="right"/>
    </xf>
    <xf numFmtId="1" fontId="5" fillId="0" borderId="10" xfId="0" applyNumberFormat="1" applyFont="1" applyBorder="1" applyAlignment="1">
      <alignment horizontal="right"/>
    </xf>
    <xf numFmtId="2" fontId="5" fillId="0" borderId="10" xfId="0" applyNumberFormat="1" applyFont="1" applyBorder="1" applyAlignment="1">
      <alignment horizontal="right"/>
    </xf>
    <xf numFmtId="49" fontId="5" fillId="0" borderId="0" xfId="0" applyNumberFormat="1" applyFont="1" applyAlignment="1">
      <alignment horizontal="right"/>
    </xf>
    <xf numFmtId="0" fontId="5" fillId="0" borderId="11" xfId="0" applyFont="1" applyBorder="1" applyAlignment="1">
      <alignment horizontal="center"/>
    </xf>
    <xf numFmtId="0" fontId="5" fillId="0" borderId="11" xfId="0" applyFont="1" applyBorder="1" applyAlignment="1">
      <alignment horizontal="right"/>
    </xf>
    <xf numFmtId="2" fontId="5" fillId="0" borderId="11" xfId="0" applyNumberFormat="1" applyFont="1" applyBorder="1" applyAlignment="1">
      <alignment horizontal="right"/>
    </xf>
    <xf numFmtId="0" fontId="4" fillId="0" borderId="0" xfId="0" applyFont="1" applyAlignment="1">
      <alignment/>
    </xf>
    <xf numFmtId="0" fontId="5" fillId="0" borderId="10" xfId="0" applyFont="1" applyBorder="1" applyAlignment="1">
      <alignment/>
    </xf>
    <xf numFmtId="0" fontId="4" fillId="0" borderId="10" xfId="0" applyFont="1" applyBorder="1" applyAlignment="1">
      <alignment horizontal="right"/>
    </xf>
    <xf numFmtId="0" fontId="4" fillId="0" borderId="0" xfId="0" applyFont="1" applyAlignment="1">
      <alignment horizontal="right"/>
    </xf>
    <xf numFmtId="0" fontId="4" fillId="0" borderId="1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5" fillId="0" borderId="0" xfId="0" applyFont="1" applyAlignment="1">
      <alignment/>
    </xf>
    <xf numFmtId="0" fontId="4" fillId="0" borderId="0" xfId="0" applyFont="1" applyAlignment="1">
      <alignment/>
    </xf>
    <xf numFmtId="0" fontId="5" fillId="0" borderId="0"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horizontal="right"/>
    </xf>
    <xf numFmtId="0" fontId="5" fillId="0" borderId="0" xfId="0" applyFont="1" applyBorder="1" applyAlignment="1">
      <alignment horizontal="right"/>
    </xf>
    <xf numFmtId="49" fontId="4" fillId="0" borderId="0" xfId="0" applyNumberFormat="1" applyFont="1" applyAlignment="1">
      <alignment/>
    </xf>
    <xf numFmtId="1" fontId="5" fillId="0" borderId="0" xfId="0" applyNumberFormat="1" applyFont="1" applyAlignment="1">
      <alignment horizontal="center"/>
    </xf>
    <xf numFmtId="49" fontId="4" fillId="0" borderId="0" xfId="0" applyNumberFormat="1" applyFont="1" applyBorder="1" applyAlignment="1">
      <alignment/>
    </xf>
    <xf numFmtId="1" fontId="4" fillId="0" borderId="0" xfId="0" applyNumberFormat="1" applyFont="1" applyBorder="1" applyAlignment="1">
      <alignment horizontal="right"/>
    </xf>
    <xf numFmtId="1" fontId="5" fillId="0" borderId="0" xfId="0" applyNumberFormat="1" applyFont="1" applyBorder="1" applyAlignment="1">
      <alignment horizontal="center"/>
    </xf>
    <xf numFmtId="0" fontId="5" fillId="0" borderId="0" xfId="0" applyFont="1" applyBorder="1" applyAlignment="1">
      <alignment/>
    </xf>
    <xf numFmtId="49" fontId="4" fillId="0" borderId="0" xfId="0" applyNumberFormat="1" applyFont="1" applyFill="1" applyBorder="1" applyAlignment="1">
      <alignment/>
    </xf>
    <xf numFmtId="49" fontId="4" fillId="0" borderId="10" xfId="0" applyNumberFormat="1" applyFont="1" applyFill="1" applyBorder="1" applyAlignment="1">
      <alignment/>
    </xf>
    <xf numFmtId="1" fontId="5" fillId="0" borderId="0" xfId="0" applyNumberFormat="1" applyFont="1" applyBorder="1" applyAlignment="1">
      <alignment horizontal="right"/>
    </xf>
    <xf numFmtId="0" fontId="5" fillId="0" borderId="11" xfId="0" applyFont="1" applyBorder="1" applyAlignment="1">
      <alignment/>
    </xf>
    <xf numFmtId="1" fontId="5" fillId="0" borderId="11" xfId="0" applyNumberFormat="1" applyFont="1" applyBorder="1" applyAlignment="1">
      <alignment horizontal="right"/>
    </xf>
    <xf numFmtId="164" fontId="5" fillId="0" borderId="11" xfId="0" applyNumberFormat="1" applyFont="1" applyBorder="1" applyAlignment="1">
      <alignment horizontal="right"/>
    </xf>
    <xf numFmtId="0" fontId="8" fillId="0" borderId="0" xfId="0" applyFont="1" applyAlignment="1">
      <alignment/>
    </xf>
    <xf numFmtId="49" fontId="4" fillId="0" borderId="0" xfId="0" applyNumberFormat="1" applyFont="1" applyAlignment="1">
      <alignment horizontal="center"/>
    </xf>
    <xf numFmtId="0" fontId="4" fillId="0" borderId="0" xfId="0" applyFont="1" applyBorder="1" applyAlignment="1">
      <alignment/>
    </xf>
    <xf numFmtId="49" fontId="4" fillId="0" borderId="0" xfId="0" applyNumberFormat="1" applyFont="1" applyBorder="1" applyAlignment="1">
      <alignment horizontal="center"/>
    </xf>
    <xf numFmtId="0" fontId="4" fillId="0" borderId="11" xfId="0" applyFont="1" applyBorder="1" applyAlignment="1">
      <alignment/>
    </xf>
    <xf numFmtId="49" fontId="4" fillId="0" borderId="11" xfId="0" applyNumberFormat="1" applyFont="1" applyBorder="1" applyAlignment="1">
      <alignment horizontal="center"/>
    </xf>
    <xf numFmtId="0" fontId="9" fillId="0" borderId="0" xfId="0" applyFont="1" applyAlignment="1">
      <alignment/>
    </xf>
    <xf numFmtId="17" fontId="5" fillId="0" borderId="0" xfId="0" applyNumberFormat="1" applyFont="1" applyAlignment="1">
      <alignment/>
    </xf>
    <xf numFmtId="17" fontId="5" fillId="0" borderId="0" xfId="0" applyNumberFormat="1" applyFont="1" applyAlignment="1">
      <alignment horizontal="left"/>
    </xf>
    <xf numFmtId="17" fontId="5" fillId="0" borderId="11" xfId="0" applyNumberFormat="1" applyFont="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9" fontId="5" fillId="0" borderId="0" xfId="0" applyNumberFormat="1" applyFont="1" applyAlignment="1">
      <alignment horizontal="center"/>
    </xf>
    <xf numFmtId="9" fontId="5" fillId="0" borderId="11" xfId="0" applyNumberFormat="1" applyFont="1" applyBorder="1" applyAlignment="1">
      <alignment horizontal="center"/>
    </xf>
    <xf numFmtId="0" fontId="9" fillId="0" borderId="0" xfId="0" applyFont="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5"/>
  <sheetViews>
    <sheetView zoomScalePageLayoutView="0" workbookViewId="0" topLeftCell="A1">
      <selection activeCell="M8" sqref="M8"/>
    </sheetView>
  </sheetViews>
  <sheetFormatPr defaultColWidth="9.140625" defaultRowHeight="12.75"/>
  <cols>
    <col min="1" max="1" width="11.421875" style="4" customWidth="1"/>
    <col min="2" max="2" width="6.57421875" style="2" customWidth="1"/>
    <col min="3" max="3" width="8.140625" style="2" customWidth="1"/>
    <col min="4" max="4" width="6.8515625" style="2" customWidth="1"/>
    <col min="5" max="5" width="10.57421875" style="2" customWidth="1"/>
    <col min="6" max="6" width="9.140625" style="2" customWidth="1"/>
    <col min="7" max="7" width="11.28125" style="2" customWidth="1"/>
    <col min="8" max="16384" width="9.140625" style="3" customWidth="1"/>
  </cols>
  <sheetData>
    <row r="1" ht="15">
      <c r="A1" s="1" t="s">
        <v>43</v>
      </c>
    </row>
    <row r="2" ht="15"/>
    <row r="3" spans="1:7" ht="15">
      <c r="A3" s="4">
        <v>1</v>
      </c>
      <c r="B3" s="2">
        <v>2</v>
      </c>
      <c r="C3" s="2">
        <v>3</v>
      </c>
      <c r="D3" s="2">
        <v>4</v>
      </c>
      <c r="E3" s="2">
        <v>5</v>
      </c>
      <c r="F3" s="2">
        <v>6</v>
      </c>
      <c r="G3" s="2">
        <v>7</v>
      </c>
    </row>
    <row r="4" spans="1:7" ht="18.75">
      <c r="A4" s="5" t="s">
        <v>1</v>
      </c>
      <c r="B4" s="6" t="s">
        <v>54</v>
      </c>
      <c r="C4" s="6" t="s">
        <v>55</v>
      </c>
      <c r="D4" s="6" t="s">
        <v>56</v>
      </c>
      <c r="E4" s="6" t="s">
        <v>57</v>
      </c>
      <c r="F4" s="6" t="s">
        <v>58</v>
      </c>
      <c r="G4" s="6" t="s">
        <v>59</v>
      </c>
    </row>
    <row r="5" spans="1:7" ht="15">
      <c r="A5" s="4">
        <v>1</v>
      </c>
      <c r="B5" s="7">
        <v>0.3333333333333333</v>
      </c>
      <c r="C5" s="8">
        <v>6</v>
      </c>
      <c r="D5" s="9">
        <f>C5*B5</f>
        <v>2</v>
      </c>
      <c r="E5" s="9">
        <f>C5-$D$8</f>
        <v>-2</v>
      </c>
      <c r="F5" s="9">
        <f>E5^2</f>
        <v>4</v>
      </c>
      <c r="G5" s="10">
        <f>B5*F5</f>
        <v>1.3333333333333333</v>
      </c>
    </row>
    <row r="6" spans="1:7" ht="15">
      <c r="A6" s="4">
        <v>2</v>
      </c>
      <c r="B6" s="7">
        <v>0.3333333333333333</v>
      </c>
      <c r="C6" s="8">
        <v>6</v>
      </c>
      <c r="D6" s="9">
        <f>C6*B6</f>
        <v>2</v>
      </c>
      <c r="E6" s="9">
        <f>C6-$D$8</f>
        <v>-2</v>
      </c>
      <c r="F6" s="9">
        <f>E6^2</f>
        <v>4</v>
      </c>
      <c r="G6" s="10">
        <f>B6*F6</f>
        <v>1.3333333333333333</v>
      </c>
    </row>
    <row r="7" spans="1:7" ht="15">
      <c r="A7" s="5">
        <v>3</v>
      </c>
      <c r="B7" s="11">
        <v>0.3333333333333333</v>
      </c>
      <c r="C7" s="12">
        <v>12</v>
      </c>
      <c r="D7" s="13">
        <f>C7*B7</f>
        <v>4</v>
      </c>
      <c r="E7" s="13">
        <f>C7-$D$8</f>
        <v>4</v>
      </c>
      <c r="F7" s="13">
        <f>E7^2</f>
        <v>16</v>
      </c>
      <c r="G7" s="14">
        <f>B7*F7</f>
        <v>5.333333333333333</v>
      </c>
    </row>
    <row r="8" spans="3:7" ht="15">
      <c r="C8" s="2" t="s">
        <v>34</v>
      </c>
      <c r="D8" s="15">
        <f>SUM(D5:D7)</f>
        <v>8</v>
      </c>
      <c r="F8" s="2" t="s">
        <v>36</v>
      </c>
      <c r="G8" s="10">
        <f>SUM(G5:G7)</f>
        <v>8</v>
      </c>
    </row>
    <row r="9" spans="1:11" ht="15.75" thickBot="1">
      <c r="A9" s="16"/>
      <c r="B9" s="17"/>
      <c r="C9" s="17"/>
      <c r="D9" s="17"/>
      <c r="E9" s="17"/>
      <c r="F9" s="17" t="s">
        <v>35</v>
      </c>
      <c r="G9" s="18">
        <f>G8^0.5</f>
        <v>2.8284271247461903</v>
      </c>
      <c r="K9" s="3" t="s">
        <v>0</v>
      </c>
    </row>
    <row r="10" ht="15.75" thickTop="1"/>
    <row r="11" ht="15">
      <c r="F11" s="2" t="s">
        <v>0</v>
      </c>
    </row>
    <row r="13" ht="15">
      <c r="J13" s="3" t="s">
        <v>0</v>
      </c>
    </row>
    <row r="16" ht="15">
      <c r="J16" s="3" t="s">
        <v>0</v>
      </c>
    </row>
    <row r="18" spans="7:11" ht="15">
      <c r="G18" s="2" t="s">
        <v>0</v>
      </c>
      <c r="K18" s="3" t="s">
        <v>0</v>
      </c>
    </row>
    <row r="46" ht="15">
      <c r="M46" s="3" t="s">
        <v>0</v>
      </c>
    </row>
    <row r="55" ht="15">
      <c r="D55" s="2" t="s">
        <v>0</v>
      </c>
    </row>
  </sheetData>
  <sheetProtection/>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H9" sqref="H9"/>
    </sheetView>
  </sheetViews>
  <sheetFormatPr defaultColWidth="9.140625" defaultRowHeight="12.75"/>
  <cols>
    <col min="1" max="1" width="15.00390625" style="3" customWidth="1"/>
    <col min="2" max="2" width="15.7109375" style="2" customWidth="1"/>
    <col min="3" max="3" width="11.28125" style="2" customWidth="1"/>
    <col min="4" max="4" width="13.421875" style="2" customWidth="1"/>
    <col min="5" max="5" width="11.140625" style="2" customWidth="1"/>
    <col min="6" max="6" width="18.28125" style="2" customWidth="1"/>
    <col min="7" max="7" width="7.28125" style="3" customWidth="1"/>
    <col min="8" max="8" width="11.28125" style="3" customWidth="1"/>
    <col min="9" max="16384" width="9.140625" style="3" customWidth="1"/>
  </cols>
  <sheetData>
    <row r="1" ht="15">
      <c r="A1" s="19" t="s">
        <v>43</v>
      </c>
    </row>
    <row r="2" ht="15"/>
    <row r="3" ht="15"/>
    <row r="4" ht="15"/>
    <row r="5" spans="1:6" ht="15">
      <c r="A5" s="20" t="s">
        <v>2</v>
      </c>
      <c r="B5" s="6" t="s">
        <v>37</v>
      </c>
      <c r="C5" s="21" t="s">
        <v>38</v>
      </c>
      <c r="D5" s="21" t="s">
        <v>39</v>
      </c>
      <c r="E5" s="6" t="s">
        <v>40</v>
      </c>
      <c r="F5" s="21" t="s">
        <v>41</v>
      </c>
    </row>
    <row r="6" spans="1:5" ht="15">
      <c r="A6" s="19" t="s">
        <v>45</v>
      </c>
      <c r="B6" s="7">
        <v>0.3333333333333333</v>
      </c>
      <c r="C6" s="22">
        <v>5</v>
      </c>
      <c r="D6" s="22">
        <v>6</v>
      </c>
      <c r="E6" s="2">
        <f>SUM(C6:D6)</f>
        <v>11</v>
      </c>
    </row>
    <row r="7" spans="1:5" ht="15">
      <c r="A7" s="19" t="s">
        <v>44</v>
      </c>
      <c r="B7" s="7">
        <v>0.3333333333333333</v>
      </c>
      <c r="C7" s="22">
        <v>30</v>
      </c>
      <c r="D7" s="22">
        <v>6</v>
      </c>
      <c r="E7" s="2">
        <f>SUM(C7:D7)</f>
        <v>36</v>
      </c>
    </row>
    <row r="8" spans="1:6" ht="15">
      <c r="A8" s="23" t="s">
        <v>46</v>
      </c>
      <c r="B8" s="11">
        <v>0.3333333333333333</v>
      </c>
      <c r="C8" s="21">
        <v>37</v>
      </c>
      <c r="D8" s="21">
        <v>12</v>
      </c>
      <c r="E8" s="6">
        <f>SUM(C8:D8)</f>
        <v>49</v>
      </c>
      <c r="F8" s="6"/>
    </row>
    <row r="9" spans="1:10" s="26" customFormat="1" ht="15">
      <c r="A9" s="24" t="s">
        <v>3</v>
      </c>
      <c r="B9" s="25"/>
      <c r="C9" s="9">
        <f>(C6*$B$6)+(C7*$B$7)+(C8*$B$8)</f>
        <v>24</v>
      </c>
      <c r="D9" s="9">
        <f>(D6*$B$6)+(D7*$B$7)+(D8*$B$8)</f>
        <v>8</v>
      </c>
      <c r="E9" s="9">
        <f>(E6*$B$6)+(E7*$B$7)+(E8*$B$8)</f>
        <v>32</v>
      </c>
      <c r="F9" s="9">
        <f>E9-C9</f>
        <v>8</v>
      </c>
      <c r="J9" s="27"/>
    </row>
    <row r="10" spans="1:6" ht="15">
      <c r="A10" s="28" t="s">
        <v>4</v>
      </c>
      <c r="B10" s="25"/>
      <c r="C10" s="10">
        <f>((((C6-$C$9)^2)*$B6)+(((C7-$C$9)^2)*$B7)+(((C8-$C$9)^2)*$B8))^0.5</f>
        <v>13.735598518691008</v>
      </c>
      <c r="D10" s="10">
        <f>((((D6-$D$9)^2)*$B6)+(((D7-$D$9)^2)*$B7)+(((D8-$D$9)^2)*$B8))^0.5</f>
        <v>2.8284271247461903</v>
      </c>
      <c r="E10" s="10">
        <f>((((E6-$E$9)^2)*$B6)+(((E7-$E$9)^2)*$B7)+(((E8-$E$9)^2)*$B8))^0.5</f>
        <v>15.769168230019828</v>
      </c>
      <c r="F10" s="10">
        <f>E10-C10</f>
        <v>2.03356971132882</v>
      </c>
    </row>
    <row r="11" spans="1:6" ht="15.75" thickBot="1">
      <c r="A11" s="29" t="s">
        <v>5</v>
      </c>
      <c r="B11" s="30"/>
      <c r="C11" s="18">
        <f>C10/C9</f>
        <v>0.5723166049454587</v>
      </c>
      <c r="D11" s="18">
        <f>D10/D9</f>
        <v>0.3535533905932738</v>
      </c>
      <c r="E11" s="18">
        <f>E10/E9</f>
        <v>0.4927865071881196</v>
      </c>
      <c r="F11" s="18">
        <f>F10/F9</f>
        <v>0.2541962139161025</v>
      </c>
    </row>
    <row r="12" ht="15.75" thickTop="1">
      <c r="I12" s="3" t="s">
        <v>0</v>
      </c>
    </row>
    <row r="13" ht="15">
      <c r="J13" s="3" t="s">
        <v>0</v>
      </c>
    </row>
    <row r="15" ht="15">
      <c r="F15" s="2" t="s">
        <v>0</v>
      </c>
    </row>
    <row r="18" ht="15">
      <c r="F18" s="2" t="s">
        <v>0</v>
      </c>
    </row>
    <row r="20" ht="15">
      <c r="H20" s="3" t="s">
        <v>0</v>
      </c>
    </row>
  </sheetData>
  <sheetProtection/>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M54"/>
  <sheetViews>
    <sheetView tabSelected="1" zoomScalePageLayoutView="0" workbookViewId="0" topLeftCell="A1">
      <selection activeCell="A1" sqref="A1"/>
    </sheetView>
  </sheetViews>
  <sheetFormatPr defaultColWidth="9.140625" defaultRowHeight="12.75"/>
  <cols>
    <col min="1" max="1" width="8.8515625" style="3" customWidth="1"/>
    <col min="2" max="2" width="11.28125" style="2" customWidth="1"/>
    <col min="3" max="3" width="12.7109375" style="2" customWidth="1"/>
    <col min="4" max="4" width="17.421875" style="2" customWidth="1"/>
    <col min="5" max="5" width="17.00390625" style="2" customWidth="1"/>
    <col min="6" max="6" width="11.28125" style="2" customWidth="1"/>
    <col min="7" max="7" width="11.28125" style="3" customWidth="1"/>
    <col min="8" max="16384" width="9.140625" style="3" customWidth="1"/>
  </cols>
  <sheetData>
    <row r="1" ht="15">
      <c r="A1" s="19" t="s">
        <v>43</v>
      </c>
    </row>
    <row r="2" ht="15"/>
    <row r="3" ht="15"/>
    <row r="4" spans="1:6" ht="15">
      <c r="A4" s="4">
        <v>1</v>
      </c>
      <c r="B4" s="2">
        <v>2</v>
      </c>
      <c r="C4" s="2">
        <v>3</v>
      </c>
      <c r="D4" s="2">
        <v>4</v>
      </c>
      <c r="E4" s="2">
        <v>5</v>
      </c>
      <c r="F4" s="2">
        <v>6</v>
      </c>
    </row>
    <row r="5" spans="2:6" ht="18">
      <c r="B5" s="31"/>
      <c r="C5" s="31"/>
      <c r="D5" s="31" t="s">
        <v>10</v>
      </c>
      <c r="E5" s="31" t="s">
        <v>10</v>
      </c>
      <c r="F5" s="2" t="s">
        <v>60</v>
      </c>
    </row>
    <row r="6" spans="2:6" ht="15">
      <c r="B6" s="31" t="s">
        <v>7</v>
      </c>
      <c r="C6" s="31" t="s">
        <v>7</v>
      </c>
      <c r="D6" s="31" t="s">
        <v>11</v>
      </c>
      <c r="E6" s="31" t="s">
        <v>11</v>
      </c>
      <c r="F6" s="2" t="s">
        <v>42</v>
      </c>
    </row>
    <row r="7" spans="1:6" ht="15">
      <c r="A7" s="20" t="s">
        <v>6</v>
      </c>
      <c r="B7" s="21" t="s">
        <v>8</v>
      </c>
      <c r="C7" s="6" t="s">
        <v>9</v>
      </c>
      <c r="D7" s="21" t="s">
        <v>12</v>
      </c>
      <c r="E7" s="6" t="s">
        <v>13</v>
      </c>
      <c r="F7" s="6" t="s">
        <v>14</v>
      </c>
    </row>
    <row r="8" spans="1:7" ht="15">
      <c r="A8" s="32" t="s">
        <v>47</v>
      </c>
      <c r="B8" s="8">
        <v>-40</v>
      </c>
      <c r="C8" s="8">
        <v>8</v>
      </c>
      <c r="D8" s="9">
        <f>B8-$B$13</f>
        <v>-45.4</v>
      </c>
      <c r="E8" s="9">
        <f>C8-$C$13</f>
        <v>-3.4000000000000004</v>
      </c>
      <c r="F8" s="9">
        <f>D8*E8</f>
        <v>154.36</v>
      </c>
      <c r="G8" s="33"/>
    </row>
    <row r="9" spans="1:7" ht="15">
      <c r="A9" s="32" t="s">
        <v>48</v>
      </c>
      <c r="B9" s="8">
        <v>36</v>
      </c>
      <c r="C9" s="8">
        <v>11</v>
      </c>
      <c r="D9" s="9">
        <f>B9-$B$13</f>
        <v>30.6</v>
      </c>
      <c r="E9" s="9">
        <f>C9-$C$13</f>
        <v>-0.40000000000000036</v>
      </c>
      <c r="F9" s="9">
        <f>D9*E9</f>
        <v>-12.24000000000001</v>
      </c>
      <c r="G9" s="33"/>
    </row>
    <row r="10" spans="1:7" s="37" customFormat="1" ht="15">
      <c r="A10" s="34" t="s">
        <v>49</v>
      </c>
      <c r="B10" s="35">
        <v>25</v>
      </c>
      <c r="C10" s="35">
        <v>32</v>
      </c>
      <c r="D10" s="9">
        <f>B10-$B$13</f>
        <v>19.6</v>
      </c>
      <c r="E10" s="9">
        <f>C10-$C$13</f>
        <v>20.6</v>
      </c>
      <c r="F10" s="9">
        <f>D10*E10</f>
        <v>403.76000000000005</v>
      </c>
      <c r="G10" s="36"/>
    </row>
    <row r="11" spans="1:7" ht="15">
      <c r="A11" s="38" t="s">
        <v>50</v>
      </c>
      <c r="B11" s="8">
        <v>9</v>
      </c>
      <c r="C11" s="8">
        <v>33</v>
      </c>
      <c r="D11" s="9">
        <f>B11-$B$13</f>
        <v>3.5999999999999996</v>
      </c>
      <c r="E11" s="9">
        <f>C11-$C$13</f>
        <v>21.6</v>
      </c>
      <c r="F11" s="9">
        <f>D11*E11</f>
        <v>77.75999999999999</v>
      </c>
      <c r="G11" s="33"/>
    </row>
    <row r="12" spans="1:7" ht="15">
      <c r="A12" s="39" t="s">
        <v>51</v>
      </c>
      <c r="B12" s="12">
        <v>-3</v>
      </c>
      <c r="C12" s="12">
        <v>-27</v>
      </c>
      <c r="D12" s="13">
        <f>B12-$B$13</f>
        <v>-8.4</v>
      </c>
      <c r="E12" s="13">
        <f>C12-$C$13</f>
        <v>-38.4</v>
      </c>
      <c r="F12" s="13">
        <f>D12*E12</f>
        <v>322.56</v>
      </c>
      <c r="G12" s="36"/>
    </row>
    <row r="13" spans="1:6" ht="15">
      <c r="A13" s="3" t="s">
        <v>15</v>
      </c>
      <c r="B13" s="9">
        <f>AVERAGE(B8:B12)</f>
        <v>5.4</v>
      </c>
      <c r="C13" s="9">
        <f>AVERAGE(C8:C12)</f>
        <v>11.4</v>
      </c>
      <c r="E13" s="2" t="s">
        <v>17</v>
      </c>
      <c r="F13" s="9">
        <f>SUM(F8:F12)</f>
        <v>946.2</v>
      </c>
    </row>
    <row r="14" spans="1:6" ht="15">
      <c r="A14" s="37" t="s">
        <v>16</v>
      </c>
      <c r="B14" s="40"/>
      <c r="C14" s="40">
        <v>475</v>
      </c>
      <c r="D14" s="31"/>
      <c r="E14" s="31" t="s">
        <v>18</v>
      </c>
      <c r="F14" s="40">
        <f>F13/5</f>
        <v>189.24</v>
      </c>
    </row>
    <row r="15" spans="1:6" ht="15.75" thickBot="1">
      <c r="A15" s="41"/>
      <c r="B15" s="42"/>
      <c r="C15" s="42"/>
      <c r="D15" s="17"/>
      <c r="E15" s="17" t="s">
        <v>20</v>
      </c>
      <c r="F15" s="43">
        <f>F14/C14</f>
        <v>0.39840000000000003</v>
      </c>
    </row>
    <row r="16" ht="15.75" thickTop="1"/>
    <row r="26" ht="15">
      <c r="F26" s="2" t="s">
        <v>0</v>
      </c>
    </row>
    <row r="47" ht="15">
      <c r="G47" s="3" t="s">
        <v>0</v>
      </c>
    </row>
    <row r="54" ht="15">
      <c r="M54" s="3" t="s">
        <v>0</v>
      </c>
    </row>
  </sheetData>
  <sheetProtection/>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140625" defaultRowHeight="12.75"/>
  <cols>
    <col min="1" max="1" width="12.57421875" style="3" customWidth="1"/>
    <col min="2" max="2" width="13.00390625" style="3" customWidth="1"/>
    <col min="3" max="3" width="24.7109375" style="3" customWidth="1"/>
    <col min="4" max="4" width="14.140625" style="3" customWidth="1"/>
    <col min="5" max="5" width="25.8515625" style="4" customWidth="1"/>
    <col min="6" max="6" width="9.140625" style="3" customWidth="1"/>
    <col min="7" max="16384" width="9.140625" style="3" customWidth="1"/>
  </cols>
  <sheetData>
    <row r="1" ht="15">
      <c r="A1" s="19" t="s">
        <v>43</v>
      </c>
    </row>
    <row r="2" ht="15">
      <c r="A2" s="44"/>
    </row>
    <row r="3" ht="15">
      <c r="A3" s="44"/>
    </row>
    <row r="4" spans="1:2" ht="15">
      <c r="A4" s="3" t="s">
        <v>61</v>
      </c>
      <c r="B4" s="19">
        <v>4</v>
      </c>
    </row>
    <row r="5" spans="1:2" ht="15">
      <c r="A5" s="3" t="s">
        <v>62</v>
      </c>
      <c r="B5" s="19">
        <v>6</v>
      </c>
    </row>
    <row r="6" ht="15">
      <c r="E6" s="55" t="s">
        <v>63</v>
      </c>
    </row>
    <row r="7" spans="3:7" ht="15">
      <c r="C7" s="20" t="s">
        <v>19</v>
      </c>
      <c r="D7" s="5" t="s">
        <v>33</v>
      </c>
      <c r="E7" s="5" t="s">
        <v>64</v>
      </c>
      <c r="F7" s="54"/>
      <c r="G7" s="37"/>
    </row>
    <row r="8" spans="3:5" ht="15">
      <c r="C8" s="19" t="s">
        <v>29</v>
      </c>
      <c r="D8" s="45">
        <v>2.1</v>
      </c>
      <c r="E8" s="56">
        <f aca="true" t="shared" si="0" ref="E8:E17">$B$4/100+D8*$B$5/100</f>
        <v>0.166</v>
      </c>
    </row>
    <row r="9" spans="3:5" ht="15">
      <c r="C9" s="19" t="s">
        <v>30</v>
      </c>
      <c r="D9" s="45">
        <v>1.7</v>
      </c>
      <c r="E9" s="56">
        <f t="shared" si="0"/>
        <v>0.142</v>
      </c>
    </row>
    <row r="10" spans="3:5" ht="15">
      <c r="C10" s="19" t="s">
        <v>25</v>
      </c>
      <c r="D10" s="45">
        <v>1.5</v>
      </c>
      <c r="E10" s="56">
        <f t="shared" si="0"/>
        <v>0.13</v>
      </c>
    </row>
    <row r="11" spans="3:5" ht="15">
      <c r="C11" s="19" t="s">
        <v>21</v>
      </c>
      <c r="D11" s="45">
        <v>1.2</v>
      </c>
      <c r="E11" s="56">
        <f t="shared" si="0"/>
        <v>0.11199999999999999</v>
      </c>
    </row>
    <row r="12" spans="3:8" s="37" customFormat="1" ht="15">
      <c r="C12" s="46" t="s">
        <v>27</v>
      </c>
      <c r="D12" s="47" t="s">
        <v>28</v>
      </c>
      <c r="E12" s="56">
        <f t="shared" si="0"/>
        <v>0.1</v>
      </c>
      <c r="H12" s="3"/>
    </row>
    <row r="13" spans="3:5" ht="15">
      <c r="C13" s="19" t="s">
        <v>31</v>
      </c>
      <c r="D13" s="45" t="s">
        <v>32</v>
      </c>
      <c r="E13" s="56">
        <f t="shared" si="0"/>
        <v>0.094</v>
      </c>
    </row>
    <row r="14" spans="3:5" ht="15">
      <c r="C14" s="19" t="s">
        <v>22</v>
      </c>
      <c r="D14" s="45">
        <v>0.7</v>
      </c>
      <c r="E14" s="56">
        <f t="shared" si="0"/>
        <v>0.08199999999999999</v>
      </c>
    </row>
    <row r="15" spans="3:5" ht="15">
      <c r="C15" s="19" t="s">
        <v>26</v>
      </c>
      <c r="D15" s="45">
        <v>0.5</v>
      </c>
      <c r="E15" s="56">
        <f t="shared" si="0"/>
        <v>0.07</v>
      </c>
    </row>
    <row r="16" spans="3:5" ht="15">
      <c r="C16" s="19" t="s">
        <v>23</v>
      </c>
      <c r="D16" s="45">
        <v>0.3</v>
      </c>
      <c r="E16" s="56">
        <f t="shared" si="0"/>
        <v>0.057999999999999996</v>
      </c>
    </row>
    <row r="17" spans="3:7" ht="15.75" thickBot="1">
      <c r="C17" s="48" t="s">
        <v>24</v>
      </c>
      <c r="D17" s="49">
        <v>0.1</v>
      </c>
      <c r="E17" s="57">
        <f t="shared" si="0"/>
        <v>0.046</v>
      </c>
      <c r="G17" s="37"/>
    </row>
    <row r="18" ht="15.75" thickTop="1"/>
    <row r="20" spans="4:5" ht="15">
      <c r="D20" s="50"/>
      <c r="E20" s="58"/>
    </row>
    <row r="21" spans="4:5" ht="15">
      <c r="D21" s="50"/>
      <c r="E21" s="58"/>
    </row>
    <row r="22" spans="4:5" ht="15">
      <c r="D22" s="50"/>
      <c r="E22" s="58"/>
    </row>
    <row r="23" spans="4:5" ht="15">
      <c r="D23" s="50"/>
      <c r="E23" s="58"/>
    </row>
    <row r="24" spans="4:5" ht="15">
      <c r="D24" s="50"/>
      <c r="E24" s="58"/>
    </row>
    <row r="25" spans="4:5" ht="15">
      <c r="D25" s="50"/>
      <c r="E25" s="58"/>
    </row>
    <row r="26" spans="4:5" ht="15">
      <c r="D26" s="50"/>
      <c r="E26" s="58"/>
    </row>
    <row r="27" spans="4:5" ht="15">
      <c r="D27" s="50"/>
      <c r="E27" s="58"/>
    </row>
    <row r="28" spans="4:5" ht="15">
      <c r="D28" s="50"/>
      <c r="E28" s="58"/>
    </row>
    <row r="29" spans="4:5" ht="15">
      <c r="D29" s="50"/>
      <c r="E29" s="58"/>
    </row>
    <row r="30" spans="4:6" ht="15">
      <c r="D30" s="50"/>
      <c r="E30" s="58"/>
      <c r="F30" s="3" t="s">
        <v>0</v>
      </c>
    </row>
  </sheetData>
  <sheetProtection/>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E11" sqref="E11"/>
    </sheetView>
  </sheetViews>
  <sheetFormatPr defaultColWidth="11.421875" defaultRowHeight="12.75"/>
  <cols>
    <col min="1" max="1" width="11.421875" style="3" customWidth="1"/>
    <col min="2" max="3" width="11.421875" style="2" customWidth="1"/>
    <col min="4" max="4" width="11.421875" style="3" customWidth="1"/>
    <col min="5" max="6" width="11.421875" style="4" customWidth="1"/>
    <col min="7" max="16384" width="11.421875" style="3" customWidth="1"/>
  </cols>
  <sheetData>
    <row r="1" ht="15">
      <c r="A1" s="19" t="s">
        <v>43</v>
      </c>
    </row>
    <row r="2" ht="15"/>
    <row r="3" ht="15"/>
    <row r="4" spans="1:6" ht="15">
      <c r="A4" s="20" t="s">
        <v>53</v>
      </c>
      <c r="B4" s="6" t="s">
        <v>52</v>
      </c>
      <c r="C4" s="6" t="s">
        <v>21</v>
      </c>
      <c r="E4" s="3"/>
      <c r="F4" s="3"/>
    </row>
    <row r="5" spans="1:6" ht="15">
      <c r="A5" s="52">
        <v>38596</v>
      </c>
      <c r="B5" s="2">
        <v>4.3</v>
      </c>
      <c r="C5" s="2">
        <v>-2.93</v>
      </c>
      <c r="E5" s="3"/>
      <c r="F5" s="3"/>
    </row>
    <row r="6" spans="1:6" ht="15">
      <c r="A6" s="52">
        <v>38626</v>
      </c>
      <c r="B6" s="2">
        <v>-8.4</v>
      </c>
      <c r="C6" s="2">
        <v>-8.25</v>
      </c>
      <c r="E6" s="3"/>
      <c r="F6" s="3"/>
    </row>
    <row r="7" spans="1:6" ht="15">
      <c r="A7" s="52">
        <v>38657</v>
      </c>
      <c r="B7" s="2">
        <v>3.4</v>
      </c>
      <c r="C7" s="2">
        <v>10.09</v>
      </c>
      <c r="E7" s="3"/>
      <c r="F7" s="3"/>
    </row>
    <row r="8" spans="1:6" ht="15">
      <c r="A8" s="52">
        <v>38687</v>
      </c>
      <c r="B8" s="2">
        <v>6.6</v>
      </c>
      <c r="C8" s="2">
        <v>11.35</v>
      </c>
      <c r="E8" s="3"/>
      <c r="F8" s="3"/>
    </row>
    <row r="9" spans="1:6" ht="15">
      <c r="A9" s="52">
        <v>38718</v>
      </c>
      <c r="B9" s="2">
        <v>8.9</v>
      </c>
      <c r="C9" s="2">
        <v>-5.19</v>
      </c>
      <c r="E9" s="3"/>
      <c r="F9" s="3"/>
    </row>
    <row r="10" spans="1:6" ht="15">
      <c r="A10" s="52">
        <v>38749</v>
      </c>
      <c r="B10" s="2">
        <v>1.5</v>
      </c>
      <c r="C10" s="2">
        <v>11.13</v>
      </c>
      <c r="E10" s="3"/>
      <c r="F10" s="3"/>
    </row>
    <row r="11" spans="1:6" ht="15">
      <c r="A11" s="52">
        <v>38777</v>
      </c>
      <c r="B11" s="2">
        <v>8.7</v>
      </c>
      <c r="C11" s="2">
        <v>10.36</v>
      </c>
      <c r="E11" s="3"/>
      <c r="F11" s="3"/>
    </row>
    <row r="12" spans="1:6" ht="15">
      <c r="A12" s="52">
        <v>38808</v>
      </c>
      <c r="B12" s="2">
        <v>3.8</v>
      </c>
      <c r="C12" s="2">
        <v>2.11</v>
      </c>
      <c r="E12" s="3"/>
      <c r="F12" s="3"/>
    </row>
    <row r="13" spans="1:6" ht="15">
      <c r="A13" s="52">
        <v>38838</v>
      </c>
      <c r="B13" s="2">
        <v>-6.5</v>
      </c>
      <c r="C13" s="2">
        <v>-7.7</v>
      </c>
      <c r="E13" s="3"/>
      <c r="F13" s="3"/>
    </row>
    <row r="14" spans="1:6" ht="15">
      <c r="A14" s="52">
        <v>38869</v>
      </c>
      <c r="B14" s="2">
        <v>-1.3</v>
      </c>
      <c r="C14" s="2">
        <v>-3.67</v>
      </c>
      <c r="E14" s="3"/>
      <c r="F14" s="3"/>
    </row>
    <row r="15" spans="1:6" ht="15">
      <c r="A15" s="52">
        <v>38899</v>
      </c>
      <c r="B15" s="2">
        <v>1.7</v>
      </c>
      <c r="C15" s="2">
        <v>-3.29</v>
      </c>
      <c r="E15" s="3"/>
      <c r="F15" s="3"/>
    </row>
    <row r="16" spans="1:6" ht="15">
      <c r="A16" s="52">
        <v>38930</v>
      </c>
      <c r="B16" s="2">
        <v>-0.2</v>
      </c>
      <c r="C16" s="2">
        <v>11.11</v>
      </c>
      <c r="E16" s="3"/>
      <c r="F16" s="3"/>
    </row>
    <row r="17" spans="1:6" ht="15">
      <c r="A17" s="52">
        <v>38961</v>
      </c>
      <c r="B17" s="2">
        <v>-3.1</v>
      </c>
      <c r="C17" s="2">
        <v>0.16</v>
      </c>
      <c r="E17" s="3"/>
      <c r="F17" s="3"/>
    </row>
    <row r="18" spans="1:6" ht="15">
      <c r="A18" s="52">
        <v>38991</v>
      </c>
      <c r="B18" s="2">
        <v>8.3</v>
      </c>
      <c r="C18" s="2">
        <v>7.89</v>
      </c>
      <c r="E18" s="3"/>
      <c r="F18" s="3"/>
    </row>
    <row r="19" spans="1:6" ht="15">
      <c r="A19" s="52">
        <v>39022</v>
      </c>
      <c r="B19" s="2">
        <v>2.6</v>
      </c>
      <c r="C19" s="2">
        <v>3.13</v>
      </c>
      <c r="E19" s="3"/>
      <c r="F19" s="3"/>
    </row>
    <row r="20" spans="1:6" ht="15">
      <c r="A20" s="52">
        <v>39052</v>
      </c>
      <c r="B20" s="2">
        <v>6.1</v>
      </c>
      <c r="C20" s="2">
        <v>2.17</v>
      </c>
      <c r="E20" s="3"/>
      <c r="F20" s="3"/>
    </row>
    <row r="21" spans="1:6" ht="15">
      <c r="A21" s="52">
        <v>39083</v>
      </c>
      <c r="B21" s="2">
        <v>4.2</v>
      </c>
      <c r="C21" s="2">
        <v>5.95</v>
      </c>
      <c r="E21" s="3"/>
      <c r="F21" s="3"/>
    </row>
    <row r="22" spans="1:6" ht="15">
      <c r="A22" s="52">
        <v>39114</v>
      </c>
      <c r="B22" s="2">
        <v>-4.7</v>
      </c>
      <c r="C22" s="2">
        <v>6.68</v>
      </c>
      <c r="E22" s="3"/>
      <c r="F22" s="3"/>
    </row>
    <row r="23" spans="1:6" ht="15">
      <c r="A23" s="52">
        <v>39142</v>
      </c>
      <c r="B23" s="2">
        <v>4.5</v>
      </c>
      <c r="C23" s="2">
        <v>7.39</v>
      </c>
      <c r="E23" s="3"/>
      <c r="F23" s="3"/>
    </row>
    <row r="24" spans="1:6" ht="12" customHeight="1">
      <c r="A24" s="52">
        <v>39173</v>
      </c>
      <c r="B24" s="2">
        <v>3.8</v>
      </c>
      <c r="C24" s="2">
        <v>14.23</v>
      </c>
      <c r="E24" s="3"/>
      <c r="F24" s="3"/>
    </row>
    <row r="25" spans="1:6" ht="15">
      <c r="A25" s="52">
        <v>39203</v>
      </c>
      <c r="B25" s="2">
        <v>4.2</v>
      </c>
      <c r="C25" s="2">
        <v>11.17</v>
      </c>
      <c r="E25" s="3"/>
      <c r="F25" s="3"/>
    </row>
    <row r="26" spans="1:6" ht="15">
      <c r="A26" s="52">
        <v>39234</v>
      </c>
      <c r="B26" s="2">
        <v>4.1</v>
      </c>
      <c r="C26" s="2">
        <v>5.16</v>
      </c>
      <c r="E26" s="3"/>
      <c r="F26" s="3"/>
    </row>
    <row r="27" spans="1:6" ht="15">
      <c r="A27" s="52">
        <v>39264</v>
      </c>
      <c r="B27" s="2">
        <v>-2.3</v>
      </c>
      <c r="C27" s="2">
        <v>-0.45</v>
      </c>
      <c r="E27" s="3"/>
      <c r="F27" s="3"/>
    </row>
    <row r="28" spans="1:6" ht="15.75" thickBot="1">
      <c r="A28" s="53">
        <v>39295</v>
      </c>
      <c r="B28" s="17">
        <v>-4.3</v>
      </c>
      <c r="C28" s="17">
        <v>-15.34</v>
      </c>
      <c r="E28" s="3"/>
      <c r="F28" s="3"/>
    </row>
    <row r="29" spans="1:6" ht="15.75" thickTop="1">
      <c r="A29" s="51"/>
      <c r="E29" s="3"/>
      <c r="F29" s="3"/>
    </row>
    <row r="30" spans="1:6" ht="15">
      <c r="A30" s="51"/>
      <c r="E30" s="3"/>
      <c r="F30" s="3"/>
    </row>
    <row r="31" spans="1:6" ht="15">
      <c r="A31" s="51"/>
      <c r="E31" s="3"/>
      <c r="F31" s="3"/>
    </row>
    <row r="32" spans="1:6" ht="15">
      <c r="A32" s="51"/>
      <c r="E32" s="3"/>
      <c r="F32" s="3"/>
    </row>
    <row r="33" spans="1:6" ht="15">
      <c r="A33" s="51"/>
      <c r="E33" s="3"/>
      <c r="F33" s="3"/>
    </row>
    <row r="34" spans="1:6" ht="15">
      <c r="A34" s="51"/>
      <c r="E34" s="3"/>
      <c r="F34" s="3"/>
    </row>
    <row r="35" spans="1:6" ht="15">
      <c r="A35" s="51"/>
      <c r="E35" s="3"/>
      <c r="F35" s="3"/>
    </row>
    <row r="36" spans="1:6" ht="15">
      <c r="A36" s="51"/>
      <c r="E36" s="3"/>
      <c r="F36" s="3"/>
    </row>
    <row r="37" spans="1:6" ht="15">
      <c r="A37" s="51"/>
      <c r="E37" s="3"/>
      <c r="F37" s="3"/>
    </row>
    <row r="38" spans="1:6" ht="15">
      <c r="A38" s="51"/>
      <c r="E38" s="3"/>
      <c r="F38" s="3"/>
    </row>
    <row r="39" spans="1:6" ht="15">
      <c r="A39" s="51"/>
      <c r="E39" s="3"/>
      <c r="F39" s="3"/>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cp:lastPrinted>2008-07-15T14:08:17Z</cp:lastPrinted>
  <dcterms:created xsi:type="dcterms:W3CDTF">2007-01-01T19:46:20Z</dcterms:created>
  <dcterms:modified xsi:type="dcterms:W3CDTF">2009-07-15T06:23:25Z</dcterms:modified>
  <cp:category/>
  <cp:version/>
  <cp:contentType/>
  <cp:contentStatus/>
</cp:coreProperties>
</file>